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25" yWindow="615" windowWidth="21390" windowHeight="9135" tabRatio="942"/>
  </bookViews>
  <sheets>
    <sheet name="Contenido" sheetId="1" r:id="rId1"/>
    <sheet name="Cuadro 1" sheetId="23" r:id="rId2"/>
    <sheet name="Cuadro 2" sheetId="24" r:id="rId3"/>
    <sheet name="Cuadro 3" sheetId="25" r:id="rId4"/>
    <sheet name="Cuadro 4A" sheetId="26" r:id="rId5"/>
    <sheet name="Cuadro 4B" sheetId="27" r:id="rId6"/>
    <sheet name="Cuadro 5" sheetId="28" r:id="rId7"/>
    <sheet name="Cuadro 6" sheetId="30" r:id="rId8"/>
    <sheet name="Cuadro 7" sheetId="4" r:id="rId9"/>
    <sheet name="Cuadro 8" sheetId="31" r:id="rId10"/>
    <sheet name="Cuadro 9" sheetId="32" r:id="rId11"/>
    <sheet name="Cuadro 10" sheetId="8" r:id="rId12"/>
    <sheet name="Cuadro 11" sheetId="7" r:id="rId13"/>
    <sheet name="Cuadro 12" sheetId="34" r:id="rId14"/>
    <sheet name="Cuadro 13" sheetId="9" r:id="rId15"/>
    <sheet name="Cuadro 14" sheetId="49" r:id="rId16"/>
    <sheet name="Cuadro 15" sheetId="19" r:id="rId17"/>
    <sheet name="Cuadro 16" sheetId="35" r:id="rId18"/>
    <sheet name="Cuadro 17A" sheetId="41" r:id="rId19"/>
    <sheet name="Cuadro 17B" sheetId="42" r:id="rId20"/>
    <sheet name="Cuadro 17C" sheetId="43" r:id="rId21"/>
    <sheet name="Cuadro 17D" sheetId="44" r:id="rId22"/>
    <sheet name="Cuadro 17E" sheetId="45" r:id="rId23"/>
    <sheet name="Cuadro 17F" sheetId="46" r:id="rId24"/>
    <sheet name="Cuadro 18AyB" sheetId="48" r:id="rId25"/>
    <sheet name="Cuadro 19AyB" sheetId="47" r:id="rId26"/>
    <sheet name="Cuadro 20AyB" sheetId="17" r:id="rId27"/>
  </sheets>
  <definedNames>
    <definedName name="_xlnm.Print_Area" localSheetId="11">'Cuadro 10'!$A$6:$W$34</definedName>
    <definedName name="_xlnm.Print_Area" localSheetId="12">'Cuadro 11'!$A$6:$W$34</definedName>
    <definedName name="_xlnm.Print_Area" localSheetId="13">'Cuadro 12'!$A$6:$W$35</definedName>
    <definedName name="_xlnm.Print_Area" localSheetId="14">'Cuadro 13'!$A$6:$W$34</definedName>
    <definedName name="_xlnm.Print_Area" localSheetId="15">'Cuadro 14'!$A$6:$M$37</definedName>
    <definedName name="_xlnm.Print_Area" localSheetId="16">'Cuadro 15'!$A$6:$W$34</definedName>
    <definedName name="_xlnm.Print_Area" localSheetId="2">'Cuadro 2'!$A$3:$E$22</definedName>
    <definedName name="_xlnm.Print_Area" localSheetId="3">'Cuadro 3'!$A$3:$E$24</definedName>
    <definedName name="_xlnm.Print_Area" localSheetId="7">'Cuadro 6'!$A$3:$M$41</definedName>
    <definedName name="_xlnm.Print_Area" localSheetId="8">'Cuadro 7'!$A$6:$BU$53</definedName>
    <definedName name="_xlnm.Print_Area" localSheetId="10">'Cuadro 9'!$A$6:$W$36</definedName>
  </definedNames>
  <calcPr calcId="145621" refMode="R1C1"/>
</workbook>
</file>

<file path=xl/calcChain.xml><?xml version="1.0" encoding="utf-8"?>
<calcChain xmlns="http://schemas.openxmlformats.org/spreadsheetml/2006/main">
  <c r="K44" i="4" l="1"/>
  <c r="H32" i="32" l="1"/>
  <c r="G32" i="32"/>
  <c r="I31" i="32"/>
  <c r="J31" i="32" s="1"/>
  <c r="K31" i="32" s="1"/>
  <c r="L31" i="32" s="1"/>
  <c r="H31" i="32"/>
  <c r="G31" i="32"/>
  <c r="H29" i="32"/>
  <c r="G29" i="32"/>
  <c r="I29" i="32" s="1"/>
  <c r="J29" i="32" s="1"/>
  <c r="K29" i="32" s="1"/>
  <c r="L29" i="32" s="1"/>
  <c r="H28" i="32"/>
  <c r="G28" i="32"/>
  <c r="I28" i="32" s="1"/>
  <c r="J28" i="32" s="1"/>
  <c r="K28" i="32" s="1"/>
  <c r="L28" i="32" s="1"/>
  <c r="H27" i="32"/>
  <c r="G27" i="32"/>
  <c r="H26" i="32"/>
  <c r="G26" i="32"/>
  <c r="I26" i="32" s="1"/>
  <c r="J26" i="32" s="1"/>
  <c r="K26" i="32" s="1"/>
  <c r="L26" i="32" s="1"/>
  <c r="H25" i="32"/>
  <c r="G25" i="32"/>
  <c r="I25" i="32" s="1"/>
  <c r="J25" i="32" s="1"/>
  <c r="K25" i="32" s="1"/>
  <c r="L25" i="32" s="1"/>
  <c r="H24" i="32"/>
  <c r="I24" i="32" s="1"/>
  <c r="J24" i="32" s="1"/>
  <c r="K24" i="32" s="1"/>
  <c r="L24" i="32" s="1"/>
  <c r="G24" i="32"/>
  <c r="H22" i="32"/>
  <c r="G22" i="32"/>
  <c r="I21" i="32"/>
  <c r="J21" i="32" s="1"/>
  <c r="K21" i="32" s="1"/>
  <c r="L21" i="32" s="1"/>
  <c r="H21" i="32"/>
  <c r="G21" i="32"/>
  <c r="H19" i="32"/>
  <c r="G19" i="32"/>
  <c r="I19" i="32" s="1"/>
  <c r="J19" i="32" s="1"/>
  <c r="K19" i="32" s="1"/>
  <c r="L19" i="32" s="1"/>
  <c r="H18" i="32"/>
  <c r="G18" i="32"/>
  <c r="I18" i="32" s="1"/>
  <c r="J18" i="32" s="1"/>
  <c r="K18" i="32" s="1"/>
  <c r="L18" i="32" s="1"/>
  <c r="H17" i="32"/>
  <c r="G17" i="32"/>
  <c r="H16" i="32"/>
  <c r="G16" i="32"/>
  <c r="I16" i="32" s="1"/>
  <c r="J16" i="32" s="1"/>
  <c r="K16" i="32" s="1"/>
  <c r="L16" i="32" s="1"/>
  <c r="H15" i="32"/>
  <c r="G15" i="32"/>
  <c r="I15" i="32" s="1"/>
  <c r="J15" i="32" s="1"/>
  <c r="K15" i="32" s="1"/>
  <c r="L15" i="32" s="1"/>
  <c r="H14" i="32"/>
  <c r="I14" i="32" s="1"/>
  <c r="J14" i="32" s="1"/>
  <c r="K14" i="32" s="1"/>
  <c r="L14" i="32" s="1"/>
  <c r="G14" i="32"/>
  <c r="I17" i="32" l="1"/>
  <c r="J17" i="32" s="1"/>
  <c r="K17" i="32" s="1"/>
  <c r="L17" i="32" s="1"/>
  <c r="I27" i="32"/>
  <c r="J27" i="32" s="1"/>
  <c r="K27" i="32" s="1"/>
  <c r="L27" i="32" s="1"/>
  <c r="I22" i="32"/>
  <c r="J22" i="32" s="1"/>
  <c r="K22" i="32" s="1"/>
  <c r="L22" i="32" s="1"/>
  <c r="I32" i="32"/>
  <c r="J32" i="32" s="1"/>
  <c r="K32" i="32" s="1"/>
  <c r="L32" i="32" s="1"/>
  <c r="H10" i="17"/>
  <c r="H30" i="48" l="1"/>
  <c r="H10" i="48"/>
  <c r="H10" i="47"/>
  <c r="H8" i="35"/>
  <c r="I8" i="35"/>
  <c r="H8" i="31"/>
  <c r="I8" i="31"/>
  <c r="I16" i="25" l="1"/>
  <c r="J16" i="25" s="1"/>
  <c r="K16" i="25" s="1"/>
  <c r="L16" i="25" s="1"/>
  <c r="M16" i="25" s="1"/>
  <c r="H16" i="25"/>
  <c r="I10" i="17" l="1"/>
  <c r="J10" i="17" s="1"/>
  <c r="K10" i="17" s="1"/>
  <c r="L10" i="17" s="1"/>
  <c r="M10" i="17" s="1"/>
  <c r="I11" i="47"/>
  <c r="I12" i="47"/>
  <c r="I14" i="47"/>
  <c r="I15" i="47"/>
  <c r="I16" i="47"/>
  <c r="I18" i="47"/>
  <c r="I19" i="47"/>
  <c r="I20" i="47"/>
  <c r="H11" i="47"/>
  <c r="J11" i="47" s="1"/>
  <c r="K11" i="47" s="1"/>
  <c r="H12" i="47"/>
  <c r="J12" i="47" s="1"/>
  <c r="K12" i="47" s="1"/>
  <c r="H14" i="47"/>
  <c r="J14" i="47" s="1"/>
  <c r="K14" i="47" s="1"/>
  <c r="H15" i="47"/>
  <c r="J15" i="47" s="1"/>
  <c r="K15" i="47" s="1"/>
  <c r="H16" i="47"/>
  <c r="J16" i="47" s="1"/>
  <c r="K16" i="47" s="1"/>
  <c r="H18" i="47"/>
  <c r="J18" i="47" s="1"/>
  <c r="K18" i="47" s="1"/>
  <c r="H19" i="47"/>
  <c r="H20" i="47"/>
  <c r="J20" i="47" s="1"/>
  <c r="K20" i="47" s="1"/>
  <c r="I10" i="47"/>
  <c r="I34" i="48"/>
  <c r="I35" i="48"/>
  <c r="I36" i="48"/>
  <c r="H34" i="48"/>
  <c r="H35" i="48"/>
  <c r="H36" i="48"/>
  <c r="I38" i="48"/>
  <c r="I39" i="48"/>
  <c r="I40" i="48"/>
  <c r="H38" i="48"/>
  <c r="H39" i="48"/>
  <c r="H40" i="48"/>
  <c r="I31" i="48"/>
  <c r="I32" i="48"/>
  <c r="H31" i="48"/>
  <c r="H32" i="48"/>
  <c r="J34" i="48"/>
  <c r="K34" i="48" s="1"/>
  <c r="J39" i="48"/>
  <c r="K39" i="48" s="1"/>
  <c r="I30" i="48"/>
  <c r="I11" i="48"/>
  <c r="I12" i="48"/>
  <c r="I14" i="48"/>
  <c r="I15" i="48"/>
  <c r="I16" i="48"/>
  <c r="I18" i="48"/>
  <c r="I19" i="48"/>
  <c r="I20" i="48"/>
  <c r="I10" i="48"/>
  <c r="H11" i="48"/>
  <c r="H12" i="48"/>
  <c r="H14" i="48"/>
  <c r="H15" i="48"/>
  <c r="H16" i="48"/>
  <c r="H18" i="48"/>
  <c r="H19" i="48"/>
  <c r="H20" i="48"/>
  <c r="J38" i="48" l="1"/>
  <c r="K38" i="48" s="1"/>
  <c r="J19" i="47"/>
  <c r="K19" i="47" s="1"/>
  <c r="J10" i="47"/>
  <c r="K10" i="47" s="1"/>
  <c r="L10" i="47" s="1"/>
  <c r="M10" i="47" s="1"/>
  <c r="J32" i="48"/>
  <c r="K32" i="48" s="1"/>
  <c r="L32" i="48" s="1"/>
  <c r="J36" i="48"/>
  <c r="K36" i="48" s="1"/>
  <c r="J31" i="48"/>
  <c r="K31" i="48" s="1"/>
  <c r="J35" i="48"/>
  <c r="K35" i="48" s="1"/>
  <c r="J40" i="48"/>
  <c r="K40" i="48" s="1"/>
  <c r="J30" i="48"/>
  <c r="K30" i="48" s="1"/>
  <c r="L30" i="48" s="1"/>
  <c r="M30" i="48" s="1"/>
  <c r="J18" i="48"/>
  <c r="K18" i="48" s="1"/>
  <c r="J20" i="48"/>
  <c r="K20" i="48" s="1"/>
  <c r="J19" i="48"/>
  <c r="K19" i="48" s="1"/>
  <c r="AD14" i="4" l="1"/>
  <c r="AE14" i="4"/>
  <c r="AD15" i="4"/>
  <c r="AE15" i="4"/>
  <c r="AD16" i="4"/>
  <c r="AE16" i="4"/>
  <c r="AD17" i="4"/>
  <c r="AE17" i="4"/>
  <c r="AD18" i="4"/>
  <c r="AE18" i="4"/>
  <c r="AD19" i="4"/>
  <c r="AE19" i="4"/>
  <c r="AD20" i="4"/>
  <c r="AE20" i="4"/>
  <c r="AD21" i="4"/>
  <c r="AE21" i="4"/>
  <c r="AD22" i="4"/>
  <c r="AE22" i="4"/>
  <c r="AD23" i="4"/>
  <c r="AE23" i="4"/>
  <c r="AD24" i="4"/>
  <c r="AE24" i="4"/>
  <c r="AD25" i="4"/>
  <c r="AE25" i="4"/>
  <c r="AD26" i="4"/>
  <c r="AE26" i="4"/>
  <c r="AD27" i="4"/>
  <c r="AE27" i="4"/>
  <c r="AD28" i="4"/>
  <c r="AE28" i="4"/>
  <c r="AD29" i="4"/>
  <c r="AE29" i="4"/>
  <c r="AD30" i="4"/>
  <c r="AE30" i="4"/>
  <c r="AD31" i="4"/>
  <c r="AE31" i="4"/>
  <c r="AD32" i="4"/>
  <c r="AE32" i="4"/>
  <c r="AD33" i="4"/>
  <c r="AE33" i="4"/>
  <c r="AD34" i="4"/>
  <c r="AE34" i="4"/>
  <c r="AD35" i="4"/>
  <c r="AE35" i="4"/>
  <c r="AD36" i="4"/>
  <c r="AE36" i="4"/>
  <c r="AD37" i="4"/>
  <c r="AE37" i="4"/>
  <c r="AD38" i="4"/>
  <c r="AE38" i="4"/>
  <c r="AD39" i="4"/>
  <c r="AE39" i="4"/>
  <c r="AD40" i="4"/>
  <c r="AE40" i="4"/>
  <c r="AD41" i="4"/>
  <c r="AE41" i="4"/>
  <c r="AD42" i="4"/>
  <c r="AE42" i="4"/>
  <c r="AD43" i="4"/>
  <c r="AE43" i="4"/>
  <c r="AD44" i="4"/>
  <c r="AE44" i="4"/>
  <c r="AD45" i="4"/>
  <c r="AE45" i="4"/>
  <c r="AE13" i="4"/>
  <c r="AD13" i="4"/>
  <c r="S32" i="49" l="1"/>
  <c r="R32" i="49"/>
  <c r="H32" i="49"/>
  <c r="G32" i="49"/>
  <c r="S31" i="49"/>
  <c r="R31" i="49"/>
  <c r="H31" i="49"/>
  <c r="G31" i="49"/>
  <c r="S29" i="49"/>
  <c r="R29" i="49"/>
  <c r="H29" i="49"/>
  <c r="G29" i="49"/>
  <c r="S28" i="49"/>
  <c r="R28" i="49"/>
  <c r="H28" i="49"/>
  <c r="G28" i="49"/>
  <c r="S27" i="49"/>
  <c r="R27" i="49"/>
  <c r="H27" i="49"/>
  <c r="G27" i="49"/>
  <c r="S26" i="49"/>
  <c r="R26" i="49"/>
  <c r="H26" i="49"/>
  <c r="G26" i="49"/>
  <c r="S25" i="49"/>
  <c r="R25" i="49"/>
  <c r="H25" i="49"/>
  <c r="G25" i="49"/>
  <c r="S24" i="49"/>
  <c r="R24" i="49"/>
  <c r="H24" i="49"/>
  <c r="G24" i="49"/>
  <c r="S22" i="49"/>
  <c r="R22" i="49"/>
  <c r="H22" i="49"/>
  <c r="G22" i="49"/>
  <c r="S21" i="49"/>
  <c r="R21" i="49"/>
  <c r="H21" i="49"/>
  <c r="G21" i="49"/>
  <c r="S19" i="49"/>
  <c r="R19" i="49"/>
  <c r="H19" i="49"/>
  <c r="G19" i="49"/>
  <c r="S18" i="49"/>
  <c r="R18" i="49"/>
  <c r="H18" i="49"/>
  <c r="G18" i="49"/>
  <c r="S17" i="49"/>
  <c r="R17" i="49"/>
  <c r="H17" i="49"/>
  <c r="G17" i="49"/>
  <c r="S16" i="49"/>
  <c r="R16" i="49"/>
  <c r="H16" i="49"/>
  <c r="G16" i="49"/>
  <c r="S15" i="49"/>
  <c r="R15" i="49"/>
  <c r="H15" i="49"/>
  <c r="G15" i="49"/>
  <c r="S14" i="49"/>
  <c r="R14" i="49"/>
  <c r="H14" i="49"/>
  <c r="G14" i="49"/>
  <c r="T15" i="49" l="1"/>
  <c r="U15" i="49" s="1"/>
  <c r="V15" i="49" s="1"/>
  <c r="W15" i="49" s="1"/>
  <c r="T16" i="49"/>
  <c r="U16" i="49" s="1"/>
  <c r="V16" i="49" s="1"/>
  <c r="W16" i="49" s="1"/>
  <c r="T17" i="49"/>
  <c r="U17" i="49" s="1"/>
  <c r="V17" i="49" s="1"/>
  <c r="W17" i="49" s="1"/>
  <c r="T18" i="49"/>
  <c r="U18" i="49" s="1"/>
  <c r="V18" i="49" s="1"/>
  <c r="W18" i="49" s="1"/>
  <c r="T19" i="49"/>
  <c r="U19" i="49" s="1"/>
  <c r="V19" i="49" s="1"/>
  <c r="W19" i="49" s="1"/>
  <c r="T21" i="49"/>
  <c r="U21" i="49" s="1"/>
  <c r="V21" i="49" s="1"/>
  <c r="W21" i="49" s="1"/>
  <c r="T22" i="49"/>
  <c r="U22" i="49" s="1"/>
  <c r="V22" i="49" s="1"/>
  <c r="W22" i="49" s="1"/>
  <c r="T24" i="49"/>
  <c r="U24" i="49" s="1"/>
  <c r="V24" i="49" s="1"/>
  <c r="W24" i="49" s="1"/>
  <c r="T25" i="49"/>
  <c r="U25" i="49" s="1"/>
  <c r="V25" i="49" s="1"/>
  <c r="W25" i="49" s="1"/>
  <c r="T26" i="49"/>
  <c r="U26" i="49" s="1"/>
  <c r="V26" i="49" s="1"/>
  <c r="W26" i="49" s="1"/>
  <c r="T27" i="49"/>
  <c r="U27" i="49" s="1"/>
  <c r="V27" i="49" s="1"/>
  <c r="W27" i="49" s="1"/>
  <c r="T28" i="49"/>
  <c r="U28" i="49" s="1"/>
  <c r="V28" i="49" s="1"/>
  <c r="W28" i="49" s="1"/>
  <c r="T29" i="49"/>
  <c r="U29" i="49" s="1"/>
  <c r="V29" i="49" s="1"/>
  <c r="W29" i="49" s="1"/>
  <c r="T31" i="49"/>
  <c r="U31" i="49" s="1"/>
  <c r="V31" i="49" s="1"/>
  <c r="W31" i="49" s="1"/>
  <c r="T32" i="49"/>
  <c r="U32" i="49" s="1"/>
  <c r="V32" i="49" s="1"/>
  <c r="W32" i="49" s="1"/>
  <c r="I14" i="49"/>
  <c r="J14" i="49" s="1"/>
  <c r="K14" i="49" s="1"/>
  <c r="L14" i="49" s="1"/>
  <c r="I15" i="49"/>
  <c r="J15" i="49" s="1"/>
  <c r="K15" i="49" s="1"/>
  <c r="L15" i="49" s="1"/>
  <c r="I16" i="49"/>
  <c r="J16" i="49" s="1"/>
  <c r="K16" i="49" s="1"/>
  <c r="L16" i="49" s="1"/>
  <c r="I17" i="49"/>
  <c r="J17" i="49" s="1"/>
  <c r="K17" i="49" s="1"/>
  <c r="L17" i="49" s="1"/>
  <c r="I18" i="49"/>
  <c r="J18" i="49" s="1"/>
  <c r="K18" i="49" s="1"/>
  <c r="L18" i="49" s="1"/>
  <c r="I19" i="49"/>
  <c r="J19" i="49" s="1"/>
  <c r="K19" i="49" s="1"/>
  <c r="L19" i="49" s="1"/>
  <c r="I21" i="49"/>
  <c r="J21" i="49" s="1"/>
  <c r="K21" i="49" s="1"/>
  <c r="L21" i="49" s="1"/>
  <c r="I22" i="49"/>
  <c r="J22" i="49" s="1"/>
  <c r="K22" i="49" s="1"/>
  <c r="L22" i="49" s="1"/>
  <c r="I24" i="49"/>
  <c r="J24" i="49" s="1"/>
  <c r="K24" i="49" s="1"/>
  <c r="L24" i="49" s="1"/>
  <c r="I25" i="49"/>
  <c r="J25" i="49" s="1"/>
  <c r="K25" i="49" s="1"/>
  <c r="L25" i="49" s="1"/>
  <c r="I26" i="49"/>
  <c r="J26" i="49" s="1"/>
  <c r="K26" i="49" s="1"/>
  <c r="L26" i="49" s="1"/>
  <c r="I27" i="49"/>
  <c r="J27" i="49" s="1"/>
  <c r="K27" i="49" s="1"/>
  <c r="L27" i="49" s="1"/>
  <c r="I28" i="49"/>
  <c r="J28" i="49" s="1"/>
  <c r="K28" i="49" s="1"/>
  <c r="L28" i="49" s="1"/>
  <c r="I29" i="49"/>
  <c r="J29" i="49" s="1"/>
  <c r="K29" i="49" s="1"/>
  <c r="L29" i="49" s="1"/>
  <c r="I31" i="49"/>
  <c r="J31" i="49" s="1"/>
  <c r="K31" i="49" s="1"/>
  <c r="L31" i="49" s="1"/>
  <c r="I32" i="49"/>
  <c r="J32" i="49" s="1"/>
  <c r="K32" i="49" s="1"/>
  <c r="L32" i="49" s="1"/>
  <c r="T14" i="49"/>
  <c r="U14" i="49" s="1"/>
  <c r="V14" i="49" s="1"/>
  <c r="W14" i="49" s="1"/>
  <c r="I18" i="30"/>
  <c r="I19" i="30"/>
  <c r="H18" i="30"/>
  <c r="H19" i="30"/>
  <c r="J19" i="30" s="1"/>
  <c r="K19" i="30" s="1"/>
  <c r="L19" i="30" s="1"/>
  <c r="M19" i="30" s="1"/>
  <c r="J18" i="30" l="1"/>
  <c r="K18" i="30" s="1"/>
  <c r="L18" i="30" s="1"/>
  <c r="M18" i="30" s="1"/>
  <c r="I9" i="25"/>
  <c r="I11" i="25"/>
  <c r="I13" i="25"/>
  <c r="I14" i="25"/>
  <c r="H9" i="25"/>
  <c r="J9" i="25" s="1"/>
  <c r="K9" i="25" s="1"/>
  <c r="L9" i="25" s="1"/>
  <c r="M9" i="25" s="1"/>
  <c r="H11" i="25"/>
  <c r="H13" i="25"/>
  <c r="H14" i="25"/>
  <c r="J14" i="25" s="1"/>
  <c r="K14" i="25" s="1"/>
  <c r="L14" i="25" s="1"/>
  <c r="M14" i="25" s="1"/>
  <c r="J11" i="25" l="1"/>
  <c r="K11" i="25" s="1"/>
  <c r="L11" i="25" s="1"/>
  <c r="M11" i="25" s="1"/>
  <c r="J13" i="25"/>
  <c r="K13" i="25" s="1"/>
  <c r="L13" i="25" s="1"/>
  <c r="M13" i="25" s="1"/>
  <c r="J16" i="48"/>
  <c r="J15" i="48"/>
  <c r="J14" i="48"/>
  <c r="I40" i="47"/>
  <c r="H40" i="47"/>
  <c r="I39" i="47"/>
  <c r="H39" i="47"/>
  <c r="I38" i="47"/>
  <c r="H38" i="47"/>
  <c r="I36" i="47"/>
  <c r="H36" i="47"/>
  <c r="I35" i="47"/>
  <c r="H35" i="47"/>
  <c r="I34" i="47"/>
  <c r="H34" i="47"/>
  <c r="I32" i="47"/>
  <c r="H32" i="47"/>
  <c r="I31" i="47"/>
  <c r="H31" i="47"/>
  <c r="I30" i="47"/>
  <c r="H30" i="47"/>
  <c r="I40" i="17"/>
  <c r="H40" i="17"/>
  <c r="I39" i="17"/>
  <c r="H39" i="17"/>
  <c r="J39" i="17" s="1"/>
  <c r="I38" i="17"/>
  <c r="H38" i="17"/>
  <c r="I36" i="17"/>
  <c r="H36" i="17"/>
  <c r="I35" i="17"/>
  <c r="H35" i="17"/>
  <c r="I34" i="17"/>
  <c r="H34" i="17"/>
  <c r="I32" i="17"/>
  <c r="H32" i="17"/>
  <c r="I31" i="17"/>
  <c r="H31" i="17"/>
  <c r="J31" i="17" s="1"/>
  <c r="I30" i="17"/>
  <c r="H30" i="17"/>
  <c r="J31" i="47" l="1"/>
  <c r="J34" i="47"/>
  <c r="K34" i="47" s="1"/>
  <c r="L34" i="47" s="1"/>
  <c r="M34" i="47" s="1"/>
  <c r="J36" i="47"/>
  <c r="J34" i="17"/>
  <c r="K39" i="17"/>
  <c r="L39" i="17" s="1"/>
  <c r="M39" i="17" s="1"/>
  <c r="K31" i="17"/>
  <c r="L31" i="17" s="1"/>
  <c r="M31" i="17" s="1"/>
  <c r="K34" i="17"/>
  <c r="L34" i="17" s="1"/>
  <c r="M34" i="17" s="1"/>
  <c r="J39" i="47"/>
  <c r="J30" i="47"/>
  <c r="J32" i="47"/>
  <c r="J35" i="47"/>
  <c r="J38" i="47"/>
  <c r="J40" i="47"/>
  <c r="K31" i="47"/>
  <c r="L31" i="47" s="1"/>
  <c r="M31" i="47" s="1"/>
  <c r="K36" i="47"/>
  <c r="L36" i="47" s="1"/>
  <c r="M36" i="47" s="1"/>
  <c r="K39" i="47"/>
  <c r="L39" i="47" s="1"/>
  <c r="M39" i="47" s="1"/>
  <c r="L14" i="47"/>
  <c r="M14" i="47" s="1"/>
  <c r="L18" i="47"/>
  <c r="M18" i="47" s="1"/>
  <c r="L15" i="47"/>
  <c r="M15" i="47" s="1"/>
  <c r="L19" i="47"/>
  <c r="M19" i="47" s="1"/>
  <c r="L16" i="47"/>
  <c r="M16" i="47" s="1"/>
  <c r="L20" i="47"/>
  <c r="M20" i="47" s="1"/>
  <c r="L40" i="48"/>
  <c r="M40" i="48" s="1"/>
  <c r="L34" i="48"/>
  <c r="M34" i="48" s="1"/>
  <c r="L38" i="48"/>
  <c r="M38" i="48" s="1"/>
  <c r="L35" i="48"/>
  <c r="M35" i="48" s="1"/>
  <c r="L39" i="48"/>
  <c r="M39" i="48" s="1"/>
  <c r="L36" i="48"/>
  <c r="M36" i="48" s="1"/>
  <c r="L31" i="48"/>
  <c r="M31" i="48" s="1"/>
  <c r="K16" i="48"/>
  <c r="L16" i="48" s="1"/>
  <c r="M16" i="48" s="1"/>
  <c r="L20" i="48"/>
  <c r="M20" i="48" s="1"/>
  <c r="K14" i="48"/>
  <c r="L14" i="48" s="1"/>
  <c r="M14" i="48" s="1"/>
  <c r="L18" i="48"/>
  <c r="M18" i="48" s="1"/>
  <c r="K15" i="48"/>
  <c r="L15" i="48" s="1"/>
  <c r="M15" i="48" s="1"/>
  <c r="L19" i="48"/>
  <c r="M19" i="48" s="1"/>
  <c r="J12" i="48"/>
  <c r="K12" i="48" s="1"/>
  <c r="L12" i="48" s="1"/>
  <c r="M12" i="48" s="1"/>
  <c r="J11" i="48"/>
  <c r="L12" i="47"/>
  <c r="M12" i="47" s="1"/>
  <c r="J32" i="17"/>
  <c r="J36" i="17"/>
  <c r="J35" i="17"/>
  <c r="J38" i="17"/>
  <c r="J30" i="17"/>
  <c r="J40" i="17"/>
  <c r="I40" i="35"/>
  <c r="H40" i="35"/>
  <c r="I39" i="35"/>
  <c r="H39" i="35"/>
  <c r="J39" i="35" s="1"/>
  <c r="K39" i="35" s="1"/>
  <c r="L39" i="35" s="1"/>
  <c r="M39" i="35" s="1"/>
  <c r="I38" i="35"/>
  <c r="H38" i="35"/>
  <c r="I37" i="35"/>
  <c r="H37" i="35"/>
  <c r="I36" i="35"/>
  <c r="H36" i="35"/>
  <c r="I35" i="35"/>
  <c r="H35" i="35"/>
  <c r="I34" i="35"/>
  <c r="H34" i="35"/>
  <c r="I33" i="35"/>
  <c r="H33" i="35"/>
  <c r="I32" i="35"/>
  <c r="H32" i="35"/>
  <c r="I31" i="35"/>
  <c r="H31" i="35"/>
  <c r="J31" i="35" s="1"/>
  <c r="K31" i="35" s="1"/>
  <c r="L31" i="35" s="1"/>
  <c r="M31" i="35" s="1"/>
  <c r="I30" i="35"/>
  <c r="H30" i="35"/>
  <c r="I29" i="35"/>
  <c r="H29" i="35"/>
  <c r="J29" i="35" s="1"/>
  <c r="K29" i="35" s="1"/>
  <c r="L29" i="35" s="1"/>
  <c r="M29" i="35" s="1"/>
  <c r="I28" i="35"/>
  <c r="H28" i="35"/>
  <c r="I27" i="35"/>
  <c r="H27" i="35"/>
  <c r="J27" i="35" s="1"/>
  <c r="K27" i="35" s="1"/>
  <c r="L27" i="35" s="1"/>
  <c r="M27" i="35" s="1"/>
  <c r="I26" i="35"/>
  <c r="H26" i="35"/>
  <c r="I25" i="35"/>
  <c r="H25" i="35"/>
  <c r="I24" i="35"/>
  <c r="H24" i="35"/>
  <c r="I23" i="35"/>
  <c r="H23" i="35"/>
  <c r="J23" i="35" s="1"/>
  <c r="K23" i="35" s="1"/>
  <c r="L23" i="35" s="1"/>
  <c r="M23" i="35" s="1"/>
  <c r="I22" i="35"/>
  <c r="H22" i="35"/>
  <c r="I21" i="35"/>
  <c r="H21" i="35"/>
  <c r="J21" i="35" s="1"/>
  <c r="K21" i="35" s="1"/>
  <c r="L21" i="35" s="1"/>
  <c r="M21" i="35" s="1"/>
  <c r="I20" i="35"/>
  <c r="H20" i="35"/>
  <c r="I19" i="35"/>
  <c r="H19" i="35"/>
  <c r="J19" i="35" s="1"/>
  <c r="K19" i="35" s="1"/>
  <c r="L19" i="35" s="1"/>
  <c r="M19" i="35" s="1"/>
  <c r="I18" i="35"/>
  <c r="H18" i="35"/>
  <c r="I17" i="35"/>
  <c r="H17" i="35"/>
  <c r="I16" i="35"/>
  <c r="H16" i="35"/>
  <c r="I15" i="35"/>
  <c r="H15" i="35"/>
  <c r="J15" i="35" s="1"/>
  <c r="K15" i="35" s="1"/>
  <c r="L15" i="35" s="1"/>
  <c r="M15" i="35" s="1"/>
  <c r="I14" i="35"/>
  <c r="H14" i="35"/>
  <c r="I13" i="35"/>
  <c r="H13" i="35"/>
  <c r="I12" i="35"/>
  <c r="H12" i="35"/>
  <c r="I11" i="35"/>
  <c r="H11" i="35"/>
  <c r="I10" i="35"/>
  <c r="H10" i="35"/>
  <c r="I9" i="35"/>
  <c r="H9" i="35"/>
  <c r="J40" i="35" l="1"/>
  <c r="K40" i="35" s="1"/>
  <c r="L40" i="35" s="1"/>
  <c r="M40" i="35" s="1"/>
  <c r="K30" i="17"/>
  <c r="L30" i="17" s="1"/>
  <c r="M30" i="17" s="1"/>
  <c r="K32" i="17"/>
  <c r="L32" i="17" s="1"/>
  <c r="M32" i="17" s="1"/>
  <c r="K40" i="17"/>
  <c r="L40" i="17" s="1"/>
  <c r="M40" i="17" s="1"/>
  <c r="K36" i="17"/>
  <c r="L36" i="17" s="1"/>
  <c r="M36" i="17" s="1"/>
  <c r="K38" i="17"/>
  <c r="L38" i="17" s="1"/>
  <c r="M38" i="17" s="1"/>
  <c r="K35" i="17"/>
  <c r="L35" i="17" s="1"/>
  <c r="M35" i="17" s="1"/>
  <c r="K35" i="47"/>
  <c r="L35" i="47" s="1"/>
  <c r="M35" i="47" s="1"/>
  <c r="K32" i="47"/>
  <c r="L32" i="47" s="1"/>
  <c r="M32" i="47" s="1"/>
  <c r="K40" i="47"/>
  <c r="L40" i="47" s="1"/>
  <c r="M40" i="47" s="1"/>
  <c r="K30" i="47"/>
  <c r="L30" i="47" s="1"/>
  <c r="M30" i="47" s="1"/>
  <c r="K38" i="47"/>
  <c r="L38" i="47" s="1"/>
  <c r="M38" i="47" s="1"/>
  <c r="M32" i="48"/>
  <c r="K11" i="48"/>
  <c r="L11" i="48" s="1"/>
  <c r="M11" i="48" s="1"/>
  <c r="L11" i="47"/>
  <c r="M11" i="47" s="1"/>
  <c r="J32" i="35"/>
  <c r="K32" i="35" s="1"/>
  <c r="L32" i="35" s="1"/>
  <c r="M32" i="35" s="1"/>
  <c r="J38" i="35"/>
  <c r="K38" i="35" s="1"/>
  <c r="L38" i="35" s="1"/>
  <c r="M38" i="35" s="1"/>
  <c r="J9" i="35"/>
  <c r="K9" i="35" s="1"/>
  <c r="L9" i="35" s="1"/>
  <c r="M9" i="35" s="1"/>
  <c r="J14" i="35"/>
  <c r="K14" i="35" s="1"/>
  <c r="L14" i="35" s="1"/>
  <c r="M14" i="35" s="1"/>
  <c r="J33" i="35"/>
  <c r="K33" i="35" s="1"/>
  <c r="L33" i="35" s="1"/>
  <c r="M33" i="35" s="1"/>
  <c r="J17" i="35"/>
  <c r="K17" i="35" s="1"/>
  <c r="L17" i="35" s="1"/>
  <c r="M17" i="35" s="1"/>
  <c r="J16" i="35"/>
  <c r="K16" i="35" s="1"/>
  <c r="L16" i="35" s="1"/>
  <c r="M16" i="35" s="1"/>
  <c r="J22" i="35"/>
  <c r="K22" i="35" s="1"/>
  <c r="L22" i="35" s="1"/>
  <c r="M22" i="35" s="1"/>
  <c r="J25" i="35"/>
  <c r="K25" i="35" s="1"/>
  <c r="L25" i="35" s="1"/>
  <c r="M25" i="35" s="1"/>
  <c r="J35" i="35"/>
  <c r="K35" i="35" s="1"/>
  <c r="L35" i="35" s="1"/>
  <c r="M35" i="35" s="1"/>
  <c r="J37" i="35"/>
  <c r="K37" i="35" s="1"/>
  <c r="L37" i="35" s="1"/>
  <c r="M37" i="35" s="1"/>
  <c r="J11" i="35"/>
  <c r="K11" i="35" s="1"/>
  <c r="L11" i="35" s="1"/>
  <c r="M11" i="35" s="1"/>
  <c r="J13" i="35"/>
  <c r="K13" i="35" s="1"/>
  <c r="L13" i="35" s="1"/>
  <c r="M13" i="35" s="1"/>
  <c r="J24" i="35"/>
  <c r="K24" i="35" s="1"/>
  <c r="L24" i="35" s="1"/>
  <c r="M24" i="35" s="1"/>
  <c r="J30" i="35"/>
  <c r="K30" i="35" s="1"/>
  <c r="L30" i="35" s="1"/>
  <c r="M30" i="35" s="1"/>
  <c r="J10" i="35"/>
  <c r="K10" i="35" s="1"/>
  <c r="L10" i="35" s="1"/>
  <c r="M10" i="35" s="1"/>
  <c r="J18" i="35"/>
  <c r="K18" i="35" s="1"/>
  <c r="L18" i="35" s="1"/>
  <c r="M18" i="35" s="1"/>
  <c r="J26" i="35"/>
  <c r="K26" i="35" s="1"/>
  <c r="L26" i="35" s="1"/>
  <c r="M26" i="35" s="1"/>
  <c r="J34" i="35"/>
  <c r="K34" i="35" s="1"/>
  <c r="L34" i="35" s="1"/>
  <c r="M34" i="35" s="1"/>
  <c r="J12" i="35"/>
  <c r="K12" i="35" s="1"/>
  <c r="L12" i="35" s="1"/>
  <c r="M12" i="35" s="1"/>
  <c r="J20" i="35"/>
  <c r="K20" i="35" s="1"/>
  <c r="L20" i="35" s="1"/>
  <c r="M20" i="35" s="1"/>
  <c r="J28" i="35"/>
  <c r="K28" i="35" s="1"/>
  <c r="L28" i="35" s="1"/>
  <c r="M28" i="35" s="1"/>
  <c r="J36" i="35"/>
  <c r="K36" i="35" s="1"/>
  <c r="L36" i="35" s="1"/>
  <c r="M36" i="35" s="1"/>
  <c r="J8" i="35" l="1"/>
  <c r="K8" i="35" s="1"/>
  <c r="L8" i="35" s="1"/>
  <c r="M8" i="35" s="1"/>
  <c r="S32" i="34"/>
  <c r="R32" i="34"/>
  <c r="H32" i="34"/>
  <c r="G32" i="34"/>
  <c r="I32" i="34" s="1"/>
  <c r="J32" i="34" s="1"/>
  <c r="K32" i="34" s="1"/>
  <c r="L32" i="34" s="1"/>
  <c r="S31" i="34"/>
  <c r="R31" i="34"/>
  <c r="H31" i="34"/>
  <c r="G31" i="34"/>
  <c r="I31" i="34" s="1"/>
  <c r="J31" i="34" s="1"/>
  <c r="K31" i="34" s="1"/>
  <c r="L31" i="34" s="1"/>
  <c r="S29" i="34"/>
  <c r="R29" i="34"/>
  <c r="H29" i="34"/>
  <c r="G29" i="34"/>
  <c r="S28" i="34"/>
  <c r="R28" i="34"/>
  <c r="H28" i="34"/>
  <c r="G28" i="34"/>
  <c r="I28" i="34" s="1"/>
  <c r="J28" i="34" s="1"/>
  <c r="K28" i="34" s="1"/>
  <c r="L28" i="34" s="1"/>
  <c r="S27" i="34"/>
  <c r="R27" i="34"/>
  <c r="H27" i="34"/>
  <c r="G27" i="34"/>
  <c r="I27" i="34" s="1"/>
  <c r="J27" i="34" s="1"/>
  <c r="K27" i="34" s="1"/>
  <c r="L27" i="34" s="1"/>
  <c r="S26" i="34"/>
  <c r="R26" i="34"/>
  <c r="H26" i="34"/>
  <c r="G26" i="34"/>
  <c r="I26" i="34" s="1"/>
  <c r="J26" i="34" s="1"/>
  <c r="K26" i="34" s="1"/>
  <c r="L26" i="34" s="1"/>
  <c r="S25" i="34"/>
  <c r="R25" i="34"/>
  <c r="H25" i="34"/>
  <c r="G25" i="34"/>
  <c r="S24" i="34"/>
  <c r="R24" i="34"/>
  <c r="H24" i="34"/>
  <c r="G24" i="34"/>
  <c r="I24" i="34" s="1"/>
  <c r="J24" i="34" s="1"/>
  <c r="K24" i="34" s="1"/>
  <c r="L24" i="34" s="1"/>
  <c r="S22" i="34"/>
  <c r="R22" i="34"/>
  <c r="H22" i="34"/>
  <c r="G22" i="34"/>
  <c r="S21" i="34"/>
  <c r="R21" i="34"/>
  <c r="H21" i="34"/>
  <c r="G21" i="34"/>
  <c r="S19" i="34"/>
  <c r="R19" i="34"/>
  <c r="H19" i="34"/>
  <c r="G19" i="34"/>
  <c r="S18" i="34"/>
  <c r="R18" i="34"/>
  <c r="H18" i="34"/>
  <c r="G18" i="34"/>
  <c r="I18" i="34" s="1"/>
  <c r="J18" i="34" s="1"/>
  <c r="K18" i="34" s="1"/>
  <c r="L18" i="34" s="1"/>
  <c r="S17" i="34"/>
  <c r="R17" i="34"/>
  <c r="H17" i="34"/>
  <c r="G17" i="34"/>
  <c r="S16" i="34"/>
  <c r="R16" i="34"/>
  <c r="H16" i="34"/>
  <c r="G16" i="34"/>
  <c r="S15" i="34"/>
  <c r="R15" i="34"/>
  <c r="H15" i="34"/>
  <c r="G15" i="34"/>
  <c r="S14" i="34"/>
  <c r="R14" i="34"/>
  <c r="H14" i="34"/>
  <c r="G14" i="34"/>
  <c r="I14" i="34" s="1"/>
  <c r="J14" i="34" s="1"/>
  <c r="K14" i="34" s="1"/>
  <c r="L14" i="34" s="1"/>
  <c r="T18" i="34" l="1"/>
  <c r="U18" i="34" s="1"/>
  <c r="V18" i="34" s="1"/>
  <c r="W18" i="34" s="1"/>
  <c r="T19" i="34"/>
  <c r="U19" i="34" s="1"/>
  <c r="V19" i="34" s="1"/>
  <c r="W19" i="34" s="1"/>
  <c r="T22" i="34"/>
  <c r="U22" i="34" s="1"/>
  <c r="V22" i="34" s="1"/>
  <c r="W22" i="34" s="1"/>
  <c r="I15" i="34"/>
  <c r="J15" i="34" s="1"/>
  <c r="K15" i="34" s="1"/>
  <c r="L15" i="34" s="1"/>
  <c r="T14" i="34"/>
  <c r="U14" i="34" s="1"/>
  <c r="V14" i="34" s="1"/>
  <c r="W14" i="34" s="1"/>
  <c r="T15" i="34"/>
  <c r="U15" i="34" s="1"/>
  <c r="V15" i="34" s="1"/>
  <c r="W15" i="34" s="1"/>
  <c r="T17" i="34"/>
  <c r="U17" i="34" s="1"/>
  <c r="V17" i="34" s="1"/>
  <c r="W17" i="34" s="1"/>
  <c r="I19" i="34"/>
  <c r="J19" i="34" s="1"/>
  <c r="K19" i="34" s="1"/>
  <c r="L19" i="34" s="1"/>
  <c r="I25" i="34"/>
  <c r="J25" i="34" s="1"/>
  <c r="K25" i="34" s="1"/>
  <c r="L25" i="34" s="1"/>
  <c r="I16" i="34"/>
  <c r="J16" i="34" s="1"/>
  <c r="K16" i="34" s="1"/>
  <c r="L16" i="34" s="1"/>
  <c r="I17" i="34"/>
  <c r="J17" i="34" s="1"/>
  <c r="K17" i="34" s="1"/>
  <c r="L17" i="34" s="1"/>
  <c r="T24" i="34"/>
  <c r="U24" i="34" s="1"/>
  <c r="V24" i="34" s="1"/>
  <c r="W24" i="34" s="1"/>
  <c r="T25" i="34"/>
  <c r="U25" i="34" s="1"/>
  <c r="V25" i="34" s="1"/>
  <c r="W25" i="34" s="1"/>
  <c r="T27" i="34"/>
  <c r="U27" i="34" s="1"/>
  <c r="V27" i="34" s="1"/>
  <c r="W27" i="34" s="1"/>
  <c r="I29" i="34"/>
  <c r="J29" i="34" s="1"/>
  <c r="K29" i="34" s="1"/>
  <c r="L29" i="34" s="1"/>
  <c r="I21" i="34"/>
  <c r="J21" i="34" s="1"/>
  <c r="K21" i="34" s="1"/>
  <c r="L21" i="34" s="1"/>
  <c r="I22" i="34"/>
  <c r="J22" i="34" s="1"/>
  <c r="K22" i="34" s="1"/>
  <c r="L22" i="34" s="1"/>
  <c r="T28" i="34"/>
  <c r="U28" i="34" s="1"/>
  <c r="V28" i="34" s="1"/>
  <c r="W28" i="34" s="1"/>
  <c r="T29" i="34"/>
  <c r="U29" i="34" s="1"/>
  <c r="V29" i="34" s="1"/>
  <c r="W29" i="34" s="1"/>
  <c r="T32" i="34"/>
  <c r="U32" i="34" s="1"/>
  <c r="V32" i="34" s="1"/>
  <c r="W32" i="34" s="1"/>
  <c r="T16" i="34"/>
  <c r="U16" i="34" s="1"/>
  <c r="V16" i="34" s="1"/>
  <c r="W16" i="34" s="1"/>
  <c r="T21" i="34"/>
  <c r="U21" i="34" s="1"/>
  <c r="V21" i="34" s="1"/>
  <c r="W21" i="34" s="1"/>
  <c r="T26" i="34"/>
  <c r="U26" i="34" s="1"/>
  <c r="V26" i="34" s="1"/>
  <c r="W26" i="34" s="1"/>
  <c r="T31" i="34"/>
  <c r="U31" i="34" s="1"/>
  <c r="V31" i="34" s="1"/>
  <c r="W31" i="34" s="1"/>
  <c r="I20" i="17"/>
  <c r="I19" i="17"/>
  <c r="I18" i="17"/>
  <c r="I16" i="17"/>
  <c r="I15" i="17"/>
  <c r="I14" i="17"/>
  <c r="I12" i="17"/>
  <c r="I11" i="17"/>
  <c r="H14" i="19"/>
  <c r="H20" i="17"/>
  <c r="H19" i="17"/>
  <c r="H18" i="17"/>
  <c r="H16" i="17"/>
  <c r="H15" i="17"/>
  <c r="H14" i="17"/>
  <c r="H12" i="17"/>
  <c r="H11" i="17"/>
  <c r="G14" i="19"/>
  <c r="S32" i="32"/>
  <c r="R32" i="32"/>
  <c r="S31" i="32"/>
  <c r="R31" i="32"/>
  <c r="S29" i="32"/>
  <c r="R29" i="32"/>
  <c r="S28" i="32"/>
  <c r="R28" i="32"/>
  <c r="S27" i="32"/>
  <c r="R27" i="32"/>
  <c r="S26" i="32"/>
  <c r="R26" i="32"/>
  <c r="S25" i="32"/>
  <c r="R25" i="32"/>
  <c r="S24" i="32"/>
  <c r="R24" i="32"/>
  <c r="S22" i="32"/>
  <c r="R22" i="32"/>
  <c r="S21" i="32"/>
  <c r="R21" i="32"/>
  <c r="S19" i="32"/>
  <c r="R19" i="32"/>
  <c r="S18" i="32"/>
  <c r="R18" i="32"/>
  <c r="S17" i="32"/>
  <c r="R17" i="32"/>
  <c r="S16" i="32"/>
  <c r="R16" i="32"/>
  <c r="S15" i="32"/>
  <c r="R15" i="32"/>
  <c r="S14" i="32"/>
  <c r="R14" i="32"/>
  <c r="I17" i="31"/>
  <c r="H17" i="31"/>
  <c r="I16" i="31"/>
  <c r="H16" i="31"/>
  <c r="I15" i="31"/>
  <c r="H15" i="31"/>
  <c r="I14" i="31"/>
  <c r="H14" i="31"/>
  <c r="I13" i="31"/>
  <c r="H13" i="31"/>
  <c r="I12" i="31"/>
  <c r="H12" i="31"/>
  <c r="I11" i="31"/>
  <c r="H11" i="31"/>
  <c r="I10" i="31"/>
  <c r="H10" i="31"/>
  <c r="I9" i="31"/>
  <c r="H9" i="31"/>
  <c r="I37" i="30"/>
  <c r="H37" i="30"/>
  <c r="I36" i="30"/>
  <c r="H36" i="30"/>
  <c r="I35" i="30"/>
  <c r="H35" i="30"/>
  <c r="I34" i="30"/>
  <c r="H34" i="30"/>
  <c r="I32" i="30"/>
  <c r="H32" i="30"/>
  <c r="I31" i="30"/>
  <c r="H31" i="30"/>
  <c r="I30" i="30"/>
  <c r="H30" i="30"/>
  <c r="I28" i="30"/>
  <c r="H28" i="30"/>
  <c r="I27" i="30"/>
  <c r="H27" i="30"/>
  <c r="I26" i="30"/>
  <c r="H26" i="30"/>
  <c r="I25" i="30"/>
  <c r="H25" i="30"/>
  <c r="I23" i="30"/>
  <c r="H23" i="30"/>
  <c r="I22" i="30"/>
  <c r="H22" i="30"/>
  <c r="I21" i="30"/>
  <c r="H21" i="30"/>
  <c r="I17" i="30"/>
  <c r="H17" i="30"/>
  <c r="I16" i="30"/>
  <c r="H16" i="30"/>
  <c r="I15" i="30"/>
  <c r="H15" i="30"/>
  <c r="I14" i="30"/>
  <c r="H14" i="30"/>
  <c r="I13" i="30"/>
  <c r="H13" i="30"/>
  <c r="I11" i="30"/>
  <c r="H11" i="30"/>
  <c r="I10" i="30"/>
  <c r="H10" i="30"/>
  <c r="I9" i="30"/>
  <c r="H9" i="30"/>
  <c r="I14" i="19" l="1"/>
  <c r="J14" i="19" s="1"/>
  <c r="J9" i="31"/>
  <c r="K9" i="31" s="1"/>
  <c r="L9" i="31" s="1"/>
  <c r="M9" i="31" s="1"/>
  <c r="T31" i="32"/>
  <c r="U31" i="32" s="1"/>
  <c r="V31" i="32" s="1"/>
  <c r="W31" i="32" s="1"/>
  <c r="J12" i="17"/>
  <c r="J18" i="17"/>
  <c r="J14" i="17"/>
  <c r="J19" i="17"/>
  <c r="J15" i="17"/>
  <c r="J20" i="17"/>
  <c r="J11" i="17"/>
  <c r="J16" i="17"/>
  <c r="T14" i="32"/>
  <c r="U14" i="32" s="1"/>
  <c r="V14" i="32" s="1"/>
  <c r="W14" i="32" s="1"/>
  <c r="T15" i="32"/>
  <c r="U15" i="32" s="1"/>
  <c r="V15" i="32" s="1"/>
  <c r="W15" i="32" s="1"/>
  <c r="T16" i="32"/>
  <c r="U16" i="32" s="1"/>
  <c r="V16" i="32" s="1"/>
  <c r="W16" i="32" s="1"/>
  <c r="T17" i="32"/>
  <c r="U17" i="32" s="1"/>
  <c r="V17" i="32" s="1"/>
  <c r="W17" i="32" s="1"/>
  <c r="T18" i="32"/>
  <c r="U18" i="32" s="1"/>
  <c r="V18" i="32" s="1"/>
  <c r="W18" i="32" s="1"/>
  <c r="T19" i="32"/>
  <c r="U19" i="32" s="1"/>
  <c r="V19" i="32" s="1"/>
  <c r="W19" i="32" s="1"/>
  <c r="T21" i="32"/>
  <c r="U21" i="32" s="1"/>
  <c r="V21" i="32" s="1"/>
  <c r="W21" i="32" s="1"/>
  <c r="T26" i="32"/>
  <c r="U26" i="32" s="1"/>
  <c r="V26" i="32" s="1"/>
  <c r="W26" i="32" s="1"/>
  <c r="J10" i="31"/>
  <c r="K10" i="31" s="1"/>
  <c r="L10" i="31" s="1"/>
  <c r="M10" i="31" s="1"/>
  <c r="J36" i="30"/>
  <c r="K36" i="30" s="1"/>
  <c r="L36" i="30" s="1"/>
  <c r="M36" i="30" s="1"/>
  <c r="J12" i="31"/>
  <c r="K12" i="31" s="1"/>
  <c r="L12" i="31" s="1"/>
  <c r="M12" i="31" s="1"/>
  <c r="J14" i="31"/>
  <c r="K14" i="31" s="1"/>
  <c r="L14" i="31" s="1"/>
  <c r="M14" i="31" s="1"/>
  <c r="J16" i="31"/>
  <c r="K16" i="31" s="1"/>
  <c r="L16" i="31" s="1"/>
  <c r="M16" i="31" s="1"/>
  <c r="T32" i="32"/>
  <c r="U32" i="32" s="1"/>
  <c r="V32" i="32" s="1"/>
  <c r="W32" i="32" s="1"/>
  <c r="J13" i="31"/>
  <c r="K13" i="31" s="1"/>
  <c r="L13" i="31" s="1"/>
  <c r="M13" i="31" s="1"/>
  <c r="J17" i="31"/>
  <c r="K17" i="31" s="1"/>
  <c r="L17" i="31" s="1"/>
  <c r="M17" i="31" s="1"/>
  <c r="T22" i="32"/>
  <c r="U22" i="32" s="1"/>
  <c r="V22" i="32" s="1"/>
  <c r="W22" i="32" s="1"/>
  <c r="T24" i="32"/>
  <c r="U24" i="32" s="1"/>
  <c r="V24" i="32" s="1"/>
  <c r="W24" i="32" s="1"/>
  <c r="T25" i="32"/>
  <c r="U25" i="32" s="1"/>
  <c r="V25" i="32" s="1"/>
  <c r="W25" i="32" s="1"/>
  <c r="J8" i="31"/>
  <c r="K8" i="31" s="1"/>
  <c r="L8" i="31" s="1"/>
  <c r="M8" i="31" s="1"/>
  <c r="T27" i="32"/>
  <c r="U27" i="32" s="1"/>
  <c r="V27" i="32" s="1"/>
  <c r="W27" i="32" s="1"/>
  <c r="T28" i="32"/>
  <c r="U28" i="32" s="1"/>
  <c r="V28" i="32" s="1"/>
  <c r="W28" i="32" s="1"/>
  <c r="T29" i="32"/>
  <c r="U29" i="32" s="1"/>
  <c r="V29" i="32" s="1"/>
  <c r="W29" i="32" s="1"/>
  <c r="J10" i="30"/>
  <c r="J13" i="30"/>
  <c r="K13" i="30" s="1"/>
  <c r="L13" i="30" s="1"/>
  <c r="M13" i="30" s="1"/>
  <c r="J15" i="30"/>
  <c r="J17" i="30"/>
  <c r="K17" i="30" s="1"/>
  <c r="L17" i="30" s="1"/>
  <c r="M17" i="30" s="1"/>
  <c r="J22" i="30"/>
  <c r="J25" i="30"/>
  <c r="K25" i="30" s="1"/>
  <c r="L25" i="30" s="1"/>
  <c r="M25" i="30" s="1"/>
  <c r="J27" i="30"/>
  <c r="J30" i="30"/>
  <c r="K30" i="30" s="1"/>
  <c r="L30" i="30" s="1"/>
  <c r="M30" i="30" s="1"/>
  <c r="J32" i="30"/>
  <c r="J35" i="30"/>
  <c r="K35" i="30" s="1"/>
  <c r="L35" i="30" s="1"/>
  <c r="M35" i="30" s="1"/>
  <c r="J37" i="30"/>
  <c r="J11" i="31"/>
  <c r="J9" i="30"/>
  <c r="J11" i="30"/>
  <c r="J14" i="30"/>
  <c r="J16" i="30"/>
  <c r="J21" i="30"/>
  <c r="J23" i="30"/>
  <c r="J26" i="30"/>
  <c r="J28" i="30"/>
  <c r="J31" i="30"/>
  <c r="J34" i="30"/>
  <c r="J15" i="31"/>
  <c r="CJ44" i="28"/>
  <c r="CI44" i="28"/>
  <c r="BY44" i="28"/>
  <c r="BX44" i="28"/>
  <c r="BN44" i="28"/>
  <c r="BM44" i="28"/>
  <c r="BC44" i="28"/>
  <c r="BB44" i="28"/>
  <c r="AR44" i="28"/>
  <c r="AQ44" i="28"/>
  <c r="AG44" i="28"/>
  <c r="AF44" i="28"/>
  <c r="V44" i="28"/>
  <c r="U44" i="28"/>
  <c r="K44" i="28"/>
  <c r="J44" i="28"/>
  <c r="CJ43" i="28"/>
  <c r="CI43" i="28"/>
  <c r="BY43" i="28"/>
  <c r="BX43" i="28"/>
  <c r="BN43" i="28"/>
  <c r="BM43" i="28"/>
  <c r="BC43" i="28"/>
  <c r="BB43" i="28"/>
  <c r="AR43" i="28"/>
  <c r="AQ43" i="28"/>
  <c r="AG43" i="28"/>
  <c r="AF43" i="28"/>
  <c r="V43" i="28"/>
  <c r="U43" i="28"/>
  <c r="K43" i="28"/>
  <c r="J43" i="28"/>
  <c r="CJ42" i="28"/>
  <c r="CI42" i="28"/>
  <c r="BY42" i="28"/>
  <c r="BX42" i="28"/>
  <c r="BN42" i="28"/>
  <c r="BM42" i="28"/>
  <c r="BC42" i="28"/>
  <c r="BB42" i="28"/>
  <c r="AR42" i="28"/>
  <c r="AQ42" i="28"/>
  <c r="AG42" i="28"/>
  <c r="AF42" i="28"/>
  <c r="V42" i="28"/>
  <c r="U42" i="28"/>
  <c r="K42" i="28"/>
  <c r="J42" i="28"/>
  <c r="CJ41" i="28"/>
  <c r="CI41" i="28"/>
  <c r="BY41" i="28"/>
  <c r="BX41" i="28"/>
  <c r="BN41" i="28"/>
  <c r="BM41" i="28"/>
  <c r="BC41" i="28"/>
  <c r="BB41" i="28"/>
  <c r="AR41" i="28"/>
  <c r="AQ41" i="28"/>
  <c r="AG41" i="28"/>
  <c r="AF41" i="28"/>
  <c r="V41" i="28"/>
  <c r="U41" i="28"/>
  <c r="K41" i="28"/>
  <c r="J41" i="28"/>
  <c r="CJ40" i="28"/>
  <c r="CI40" i="28"/>
  <c r="BY40" i="28"/>
  <c r="BX40" i="28"/>
  <c r="BN40" i="28"/>
  <c r="BM40" i="28"/>
  <c r="BC40" i="28"/>
  <c r="BB40" i="28"/>
  <c r="AR40" i="28"/>
  <c r="AQ40" i="28"/>
  <c r="AG40" i="28"/>
  <c r="AF40" i="28"/>
  <c r="V40" i="28"/>
  <c r="U40" i="28"/>
  <c r="K40" i="28"/>
  <c r="J40" i="28"/>
  <c r="CJ39" i="28"/>
  <c r="CI39" i="28"/>
  <c r="BY39" i="28"/>
  <c r="BX39" i="28"/>
  <c r="BN39" i="28"/>
  <c r="BM39" i="28"/>
  <c r="BC39" i="28"/>
  <c r="BB39" i="28"/>
  <c r="AR39" i="28"/>
  <c r="AQ39" i="28"/>
  <c r="AG39" i="28"/>
  <c r="AF39" i="28"/>
  <c r="V39" i="28"/>
  <c r="U39" i="28"/>
  <c r="K39" i="28"/>
  <c r="J39" i="28"/>
  <c r="CJ38" i="28"/>
  <c r="CI38" i="28"/>
  <c r="BY38" i="28"/>
  <c r="BX38" i="28"/>
  <c r="BN38" i="28"/>
  <c r="BM38" i="28"/>
  <c r="BC38" i="28"/>
  <c r="BB38" i="28"/>
  <c r="AR38" i="28"/>
  <c r="AQ38" i="28"/>
  <c r="AG38" i="28"/>
  <c r="AF38" i="28"/>
  <c r="V38" i="28"/>
  <c r="U38" i="28"/>
  <c r="K38" i="28"/>
  <c r="J38" i="28"/>
  <c r="CJ37" i="28"/>
  <c r="CI37" i="28"/>
  <c r="BY37" i="28"/>
  <c r="BX37" i="28"/>
  <c r="BN37" i="28"/>
  <c r="BM37" i="28"/>
  <c r="BC37" i="28"/>
  <c r="BB37" i="28"/>
  <c r="AR37" i="28"/>
  <c r="AQ37" i="28"/>
  <c r="AG37" i="28"/>
  <c r="AF37" i="28"/>
  <c r="V37" i="28"/>
  <c r="U37" i="28"/>
  <c r="K37" i="28"/>
  <c r="J37" i="28"/>
  <c r="CJ36" i="28"/>
  <c r="CI36" i="28"/>
  <c r="BY36" i="28"/>
  <c r="BX36" i="28"/>
  <c r="BN36" i="28"/>
  <c r="BM36" i="28"/>
  <c r="BC36" i="28"/>
  <c r="BB36" i="28"/>
  <c r="AR36" i="28"/>
  <c r="AQ36" i="28"/>
  <c r="AG36" i="28"/>
  <c r="AF36" i="28"/>
  <c r="V36" i="28"/>
  <c r="U36" i="28"/>
  <c r="K36" i="28"/>
  <c r="J36" i="28"/>
  <c r="CJ35" i="28"/>
  <c r="CI35" i="28"/>
  <c r="BY35" i="28"/>
  <c r="BX35" i="28"/>
  <c r="BN35" i="28"/>
  <c r="BM35" i="28"/>
  <c r="BC35" i="28"/>
  <c r="BB35" i="28"/>
  <c r="AR35" i="28"/>
  <c r="AQ35" i="28"/>
  <c r="AG35" i="28"/>
  <c r="AF35" i="28"/>
  <c r="V35" i="28"/>
  <c r="U35" i="28"/>
  <c r="K35" i="28"/>
  <c r="J35" i="28"/>
  <c r="CJ34" i="28"/>
  <c r="CI34" i="28"/>
  <c r="BY34" i="28"/>
  <c r="BX34" i="28"/>
  <c r="BN34" i="28"/>
  <c r="BM34" i="28"/>
  <c r="BC34" i="28"/>
  <c r="BB34" i="28"/>
  <c r="AR34" i="28"/>
  <c r="AQ34" i="28"/>
  <c r="AG34" i="28"/>
  <c r="AF34" i="28"/>
  <c r="V34" i="28"/>
  <c r="U34" i="28"/>
  <c r="K34" i="28"/>
  <c r="J34" i="28"/>
  <c r="CJ33" i="28"/>
  <c r="CI33" i="28"/>
  <c r="BY33" i="28"/>
  <c r="BX33" i="28"/>
  <c r="BN33" i="28"/>
  <c r="BM33" i="28"/>
  <c r="BC33" i="28"/>
  <c r="BB33" i="28"/>
  <c r="AR33" i="28"/>
  <c r="AQ33" i="28"/>
  <c r="AG33" i="28"/>
  <c r="AF33" i="28"/>
  <c r="V33" i="28"/>
  <c r="U33" i="28"/>
  <c r="K33" i="28"/>
  <c r="J33" i="28"/>
  <c r="CJ32" i="28"/>
  <c r="CI32" i="28"/>
  <c r="BY32" i="28"/>
  <c r="BX32" i="28"/>
  <c r="BN32" i="28"/>
  <c r="BM32" i="28"/>
  <c r="BC32" i="28"/>
  <c r="BB32" i="28"/>
  <c r="AR32" i="28"/>
  <c r="AQ32" i="28"/>
  <c r="AG32" i="28"/>
  <c r="AF32" i="28"/>
  <c r="V32" i="28"/>
  <c r="U32" i="28"/>
  <c r="K32" i="28"/>
  <c r="J32" i="28"/>
  <c r="CJ31" i="28"/>
  <c r="CI31" i="28"/>
  <c r="BY31" i="28"/>
  <c r="BX31" i="28"/>
  <c r="BN31" i="28"/>
  <c r="BM31" i="28"/>
  <c r="BC31" i="28"/>
  <c r="BB31" i="28"/>
  <c r="AR31" i="28"/>
  <c r="AQ31" i="28"/>
  <c r="AG31" i="28"/>
  <c r="AF31" i="28"/>
  <c r="V31" i="28"/>
  <c r="U31" i="28"/>
  <c r="K31" i="28"/>
  <c r="J31" i="28"/>
  <c r="CJ30" i="28"/>
  <c r="CI30" i="28"/>
  <c r="BY30" i="28"/>
  <c r="BX30" i="28"/>
  <c r="BN30" i="28"/>
  <c r="BM30" i="28"/>
  <c r="BC30" i="28"/>
  <c r="BB30" i="28"/>
  <c r="AR30" i="28"/>
  <c r="AQ30" i="28"/>
  <c r="AG30" i="28"/>
  <c r="AF30" i="28"/>
  <c r="V30" i="28"/>
  <c r="U30" i="28"/>
  <c r="K30" i="28"/>
  <c r="J30" i="28"/>
  <c r="CJ29" i="28"/>
  <c r="CI29" i="28"/>
  <c r="BY29" i="28"/>
  <c r="BX29" i="28"/>
  <c r="BN29" i="28"/>
  <c r="BM29" i="28"/>
  <c r="BC29" i="28"/>
  <c r="BB29" i="28"/>
  <c r="AR29" i="28"/>
  <c r="AQ29" i="28"/>
  <c r="AG29" i="28"/>
  <c r="AF29" i="28"/>
  <c r="V29" i="28"/>
  <c r="U29" i="28"/>
  <c r="K29" i="28"/>
  <c r="J29" i="28"/>
  <c r="CJ28" i="28"/>
  <c r="CI28" i="28"/>
  <c r="BY28" i="28"/>
  <c r="BX28" i="28"/>
  <c r="BN28" i="28"/>
  <c r="BM28" i="28"/>
  <c r="BC28" i="28"/>
  <c r="BB28" i="28"/>
  <c r="AR28" i="28"/>
  <c r="AQ28" i="28"/>
  <c r="AG28" i="28"/>
  <c r="AF28" i="28"/>
  <c r="V28" i="28"/>
  <c r="U28" i="28"/>
  <c r="K28" i="28"/>
  <c r="J28" i="28"/>
  <c r="CJ27" i="28"/>
  <c r="CI27" i="28"/>
  <c r="BY27" i="28"/>
  <c r="BX27" i="28"/>
  <c r="BN27" i="28"/>
  <c r="BM27" i="28"/>
  <c r="BC27" i="28"/>
  <c r="BB27" i="28"/>
  <c r="AR27" i="28"/>
  <c r="AQ27" i="28"/>
  <c r="AG27" i="28"/>
  <c r="AF27" i="28"/>
  <c r="V27" i="28"/>
  <c r="U27" i="28"/>
  <c r="K27" i="28"/>
  <c r="J27" i="28"/>
  <c r="CJ26" i="28"/>
  <c r="CI26" i="28"/>
  <c r="BY26" i="28"/>
  <c r="BX26" i="28"/>
  <c r="BN26" i="28"/>
  <c r="BM26" i="28"/>
  <c r="BC26" i="28"/>
  <c r="BB26" i="28"/>
  <c r="AR26" i="28"/>
  <c r="AQ26" i="28"/>
  <c r="AG26" i="28"/>
  <c r="AF26" i="28"/>
  <c r="V26" i="28"/>
  <c r="U26" i="28"/>
  <c r="K26" i="28"/>
  <c r="J26" i="28"/>
  <c r="CJ25" i="28"/>
  <c r="CI25" i="28"/>
  <c r="BY25" i="28"/>
  <c r="BX25" i="28"/>
  <c r="BN25" i="28"/>
  <c r="BM25" i="28"/>
  <c r="BC25" i="28"/>
  <c r="BB25" i="28"/>
  <c r="AR25" i="28"/>
  <c r="AQ25" i="28"/>
  <c r="AG25" i="28"/>
  <c r="AF25" i="28"/>
  <c r="V25" i="28"/>
  <c r="U25" i="28"/>
  <c r="K25" i="28"/>
  <c r="J25" i="28"/>
  <c r="CJ24" i="28"/>
  <c r="CI24" i="28"/>
  <c r="BY24" i="28"/>
  <c r="BX24" i="28"/>
  <c r="BN24" i="28"/>
  <c r="BM24" i="28"/>
  <c r="BC24" i="28"/>
  <c r="BB24" i="28"/>
  <c r="AR24" i="28"/>
  <c r="AQ24" i="28"/>
  <c r="AG24" i="28"/>
  <c r="AF24" i="28"/>
  <c r="V24" i="28"/>
  <c r="U24" i="28"/>
  <c r="K24" i="28"/>
  <c r="J24" i="28"/>
  <c r="CJ23" i="28"/>
  <c r="CI23" i="28"/>
  <c r="BY23" i="28"/>
  <c r="BX23" i="28"/>
  <c r="BN23" i="28"/>
  <c r="BM23" i="28"/>
  <c r="BC23" i="28"/>
  <c r="BB23" i="28"/>
  <c r="AR23" i="28"/>
  <c r="AQ23" i="28"/>
  <c r="AG23" i="28"/>
  <c r="AF23" i="28"/>
  <c r="V23" i="28"/>
  <c r="U23" i="28"/>
  <c r="K23" i="28"/>
  <c r="J23" i="28"/>
  <c r="CJ22" i="28"/>
  <c r="CI22" i="28"/>
  <c r="BY22" i="28"/>
  <c r="BX22" i="28"/>
  <c r="BN22" i="28"/>
  <c r="BM22" i="28"/>
  <c r="BC22" i="28"/>
  <c r="BB22" i="28"/>
  <c r="AR22" i="28"/>
  <c r="AQ22" i="28"/>
  <c r="AG22" i="28"/>
  <c r="AF22" i="28"/>
  <c r="V22" i="28"/>
  <c r="U22" i="28"/>
  <c r="K22" i="28"/>
  <c r="J22" i="28"/>
  <c r="CJ21" i="28"/>
  <c r="CI21" i="28"/>
  <c r="BY21" i="28"/>
  <c r="BX21" i="28"/>
  <c r="BN21" i="28"/>
  <c r="BM21" i="28"/>
  <c r="BC21" i="28"/>
  <c r="BB21" i="28"/>
  <c r="AR21" i="28"/>
  <c r="AQ21" i="28"/>
  <c r="AG21" i="28"/>
  <c r="AF21" i="28"/>
  <c r="V21" i="28"/>
  <c r="U21" i="28"/>
  <c r="K21" i="28"/>
  <c r="J21" i="28"/>
  <c r="CJ20" i="28"/>
  <c r="CI20" i="28"/>
  <c r="BY20" i="28"/>
  <c r="BX20" i="28"/>
  <c r="BN20" i="28"/>
  <c r="BM20" i="28"/>
  <c r="BC20" i="28"/>
  <c r="BB20" i="28"/>
  <c r="AR20" i="28"/>
  <c r="AQ20" i="28"/>
  <c r="AG20" i="28"/>
  <c r="AF20" i="28"/>
  <c r="V20" i="28"/>
  <c r="U20" i="28"/>
  <c r="K20" i="28"/>
  <c r="J20" i="28"/>
  <c r="CJ19" i="28"/>
  <c r="CI19" i="28"/>
  <c r="BY19" i="28"/>
  <c r="BX19" i="28"/>
  <c r="BN19" i="28"/>
  <c r="BM19" i="28"/>
  <c r="BC19" i="28"/>
  <c r="BB19" i="28"/>
  <c r="AR19" i="28"/>
  <c r="AQ19" i="28"/>
  <c r="AG19" i="28"/>
  <c r="AF19" i="28"/>
  <c r="V19" i="28"/>
  <c r="U19" i="28"/>
  <c r="K19" i="28"/>
  <c r="J19" i="28"/>
  <c r="CJ18" i="28"/>
  <c r="CI18" i="28"/>
  <c r="BY18" i="28"/>
  <c r="BX18" i="28"/>
  <c r="BN18" i="28"/>
  <c r="BM18" i="28"/>
  <c r="BC18" i="28"/>
  <c r="BB18" i="28"/>
  <c r="AR18" i="28"/>
  <c r="AQ18" i="28"/>
  <c r="AG18" i="28"/>
  <c r="AF18" i="28"/>
  <c r="V18" i="28"/>
  <c r="U18" i="28"/>
  <c r="K18" i="28"/>
  <c r="J18" i="28"/>
  <c r="CJ17" i="28"/>
  <c r="CI17" i="28"/>
  <c r="BY17" i="28"/>
  <c r="BX17" i="28"/>
  <c r="BN17" i="28"/>
  <c r="BM17" i="28"/>
  <c r="BC17" i="28"/>
  <c r="BB17" i="28"/>
  <c r="AR17" i="28"/>
  <c r="AQ17" i="28"/>
  <c r="AG17" i="28"/>
  <c r="AF17" i="28"/>
  <c r="V17" i="28"/>
  <c r="U17" i="28"/>
  <c r="K17" i="28"/>
  <c r="J17" i="28"/>
  <c r="CJ16" i="28"/>
  <c r="CI16" i="28"/>
  <c r="BY16" i="28"/>
  <c r="BX16" i="28"/>
  <c r="BN16" i="28"/>
  <c r="BM16" i="28"/>
  <c r="BC16" i="28"/>
  <c r="BB16" i="28"/>
  <c r="AR16" i="28"/>
  <c r="AQ16" i="28"/>
  <c r="AG16" i="28"/>
  <c r="AF16" i="28"/>
  <c r="V16" i="28"/>
  <c r="U16" i="28"/>
  <c r="K16" i="28"/>
  <c r="J16" i="28"/>
  <c r="CJ15" i="28"/>
  <c r="CI15" i="28"/>
  <c r="BY15" i="28"/>
  <c r="BX15" i="28"/>
  <c r="BN15" i="28"/>
  <c r="BM15" i="28"/>
  <c r="BC15" i="28"/>
  <c r="BB15" i="28"/>
  <c r="AR15" i="28"/>
  <c r="AQ15" i="28"/>
  <c r="AG15" i="28"/>
  <c r="AF15" i="28"/>
  <c r="V15" i="28"/>
  <c r="U15" i="28"/>
  <c r="K15" i="28"/>
  <c r="J15" i="28"/>
  <c r="CJ14" i="28"/>
  <c r="CI14" i="28"/>
  <c r="BY14" i="28"/>
  <c r="BX14" i="28"/>
  <c r="BN14" i="28"/>
  <c r="BM14" i="28"/>
  <c r="BC14" i="28"/>
  <c r="BB14" i="28"/>
  <c r="AR14" i="28"/>
  <c r="AQ14" i="28"/>
  <c r="AG14" i="28"/>
  <c r="AF14" i="28"/>
  <c r="V14" i="28"/>
  <c r="U14" i="28"/>
  <c r="K14" i="28"/>
  <c r="J14" i="28"/>
  <c r="CJ13" i="28"/>
  <c r="CI13" i="28"/>
  <c r="BY13" i="28"/>
  <c r="BX13" i="28"/>
  <c r="BN13" i="28"/>
  <c r="BM13" i="28"/>
  <c r="BC13" i="28"/>
  <c r="BB13" i="28"/>
  <c r="AR13" i="28"/>
  <c r="AQ13" i="28"/>
  <c r="AG13" i="28"/>
  <c r="AF13" i="28"/>
  <c r="V13" i="28"/>
  <c r="U13" i="28"/>
  <c r="K13" i="28"/>
  <c r="J13" i="28"/>
  <c r="CJ12" i="28"/>
  <c r="CI12" i="28"/>
  <c r="BY12" i="28"/>
  <c r="BX12" i="28"/>
  <c r="BN12" i="28"/>
  <c r="BM12" i="28"/>
  <c r="BC12" i="28"/>
  <c r="BB12" i="28"/>
  <c r="AR12" i="28"/>
  <c r="AQ12" i="28"/>
  <c r="AG12" i="28"/>
  <c r="AF12" i="28"/>
  <c r="V12" i="28"/>
  <c r="U12" i="28"/>
  <c r="K12" i="28"/>
  <c r="J12" i="28"/>
  <c r="AG44" i="27"/>
  <c r="AF44" i="27"/>
  <c r="U44" i="27"/>
  <c r="T44" i="27"/>
  <c r="I44" i="27"/>
  <c r="H44" i="27"/>
  <c r="AG43" i="27"/>
  <c r="AF43" i="27"/>
  <c r="U43" i="27"/>
  <c r="T43" i="27"/>
  <c r="I43" i="27"/>
  <c r="H43" i="27"/>
  <c r="AG42" i="27"/>
  <c r="AF42" i="27"/>
  <c r="U42" i="27"/>
  <c r="T42" i="27"/>
  <c r="I42" i="27"/>
  <c r="H42" i="27"/>
  <c r="AG41" i="27"/>
  <c r="AF41" i="27"/>
  <c r="U41" i="27"/>
  <c r="T41" i="27"/>
  <c r="I41" i="27"/>
  <c r="H41" i="27"/>
  <c r="AG40" i="27"/>
  <c r="AF40" i="27"/>
  <c r="U40" i="27"/>
  <c r="T40" i="27"/>
  <c r="I40" i="27"/>
  <c r="H40" i="27"/>
  <c r="AG39" i="27"/>
  <c r="AF39" i="27"/>
  <c r="U39" i="27"/>
  <c r="T39" i="27"/>
  <c r="I39" i="27"/>
  <c r="H39" i="27"/>
  <c r="AG38" i="27"/>
  <c r="AF38" i="27"/>
  <c r="U38" i="27"/>
  <c r="T38" i="27"/>
  <c r="I38" i="27"/>
  <c r="H38" i="27"/>
  <c r="AG37" i="27"/>
  <c r="AF37" i="27"/>
  <c r="U37" i="27"/>
  <c r="T37" i="27"/>
  <c r="I37" i="27"/>
  <c r="H37" i="27"/>
  <c r="AG36" i="27"/>
  <c r="AF36" i="27"/>
  <c r="U36" i="27"/>
  <c r="T36" i="27"/>
  <c r="I36" i="27"/>
  <c r="H36" i="27"/>
  <c r="AG35" i="27"/>
  <c r="AF35" i="27"/>
  <c r="U35" i="27"/>
  <c r="T35" i="27"/>
  <c r="I35" i="27"/>
  <c r="H35" i="27"/>
  <c r="AG34" i="27"/>
  <c r="AF34" i="27"/>
  <c r="U34" i="27"/>
  <c r="T34" i="27"/>
  <c r="I34" i="27"/>
  <c r="H34" i="27"/>
  <c r="AG33" i="27"/>
  <c r="AF33" i="27"/>
  <c r="U33" i="27"/>
  <c r="T33" i="27"/>
  <c r="I33" i="27"/>
  <c r="H33" i="27"/>
  <c r="AG32" i="27"/>
  <c r="AF32" i="27"/>
  <c r="U32" i="27"/>
  <c r="T32" i="27"/>
  <c r="I32" i="27"/>
  <c r="H32" i="27"/>
  <c r="AG31" i="27"/>
  <c r="AF31" i="27"/>
  <c r="U31" i="27"/>
  <c r="T31" i="27"/>
  <c r="I31" i="27"/>
  <c r="H31" i="27"/>
  <c r="AG30" i="27"/>
  <c r="AF30" i="27"/>
  <c r="U30" i="27"/>
  <c r="T30" i="27"/>
  <c r="I30" i="27"/>
  <c r="H30" i="27"/>
  <c r="AG29" i="27"/>
  <c r="AF29" i="27"/>
  <c r="U29" i="27"/>
  <c r="T29" i="27"/>
  <c r="I29" i="27"/>
  <c r="H29" i="27"/>
  <c r="AG28" i="27"/>
  <c r="AF28" i="27"/>
  <c r="U28" i="27"/>
  <c r="T28" i="27"/>
  <c r="I28" i="27"/>
  <c r="H28" i="27"/>
  <c r="AG27" i="27"/>
  <c r="AF27" i="27"/>
  <c r="U27" i="27"/>
  <c r="T27" i="27"/>
  <c r="I27" i="27"/>
  <c r="H27" i="27"/>
  <c r="AG26" i="27"/>
  <c r="AF26" i="27"/>
  <c r="U26" i="27"/>
  <c r="T26" i="27"/>
  <c r="I26" i="27"/>
  <c r="H26" i="27"/>
  <c r="AG25" i="27"/>
  <c r="AF25" i="27"/>
  <c r="U25" i="27"/>
  <c r="T25" i="27"/>
  <c r="I25" i="27"/>
  <c r="H25" i="27"/>
  <c r="AG24" i="27"/>
  <c r="AF24" i="27"/>
  <c r="U24" i="27"/>
  <c r="T24" i="27"/>
  <c r="I24" i="27"/>
  <c r="H24" i="27"/>
  <c r="AG23" i="27"/>
  <c r="AF23" i="27"/>
  <c r="U23" i="27"/>
  <c r="T23" i="27"/>
  <c r="I23" i="27"/>
  <c r="H23" i="27"/>
  <c r="AG22" i="27"/>
  <c r="AF22" i="27"/>
  <c r="U22" i="27"/>
  <c r="T22" i="27"/>
  <c r="I22" i="27"/>
  <c r="H22" i="27"/>
  <c r="AG21" i="27"/>
  <c r="AF21" i="27"/>
  <c r="U21" i="27"/>
  <c r="T21" i="27"/>
  <c r="I21" i="27"/>
  <c r="H21" i="27"/>
  <c r="AG20" i="27"/>
  <c r="AF20" i="27"/>
  <c r="U20" i="27"/>
  <c r="T20" i="27"/>
  <c r="I20" i="27"/>
  <c r="H20" i="27"/>
  <c r="AG19" i="27"/>
  <c r="AF19" i="27"/>
  <c r="U19" i="27"/>
  <c r="T19" i="27"/>
  <c r="I19" i="27"/>
  <c r="H19" i="27"/>
  <c r="AG18" i="27"/>
  <c r="AF18" i="27"/>
  <c r="U18" i="27"/>
  <c r="T18" i="27"/>
  <c r="I18" i="27"/>
  <c r="H18" i="27"/>
  <c r="AG17" i="27"/>
  <c r="AF17" i="27"/>
  <c r="U17" i="27"/>
  <c r="T17" i="27"/>
  <c r="I17" i="27"/>
  <c r="H17" i="27"/>
  <c r="AG16" i="27"/>
  <c r="AF16" i="27"/>
  <c r="U16" i="27"/>
  <c r="T16" i="27"/>
  <c r="I16" i="27"/>
  <c r="H16" i="27"/>
  <c r="AG15" i="27"/>
  <c r="AF15" i="27"/>
  <c r="U15" i="27"/>
  <c r="T15" i="27"/>
  <c r="I15" i="27"/>
  <c r="H15" i="27"/>
  <c r="AG14" i="27"/>
  <c r="AF14" i="27"/>
  <c r="U14" i="27"/>
  <c r="T14" i="27"/>
  <c r="I14" i="27"/>
  <c r="H14" i="27"/>
  <c r="AG13" i="27"/>
  <c r="AF13" i="27"/>
  <c r="U13" i="27"/>
  <c r="T13" i="27"/>
  <c r="I13" i="27"/>
  <c r="H13" i="27"/>
  <c r="AG12" i="27"/>
  <c r="AF12" i="27"/>
  <c r="U12" i="27"/>
  <c r="T12" i="27"/>
  <c r="I12" i="27"/>
  <c r="H12" i="27"/>
  <c r="I24" i="23"/>
  <c r="I23" i="23"/>
  <c r="I21" i="23"/>
  <c r="I22" i="23"/>
  <c r="I20" i="23"/>
  <c r="I19" i="23"/>
  <c r="I17" i="23"/>
  <c r="I16" i="23"/>
  <c r="I14" i="23"/>
  <c r="I13" i="23"/>
  <c r="I12" i="23"/>
  <c r="I11" i="23"/>
  <c r="I10" i="23"/>
  <c r="I9" i="23"/>
  <c r="H14" i="7"/>
  <c r="K12" i="17" l="1"/>
  <c r="L12" i="17" s="1"/>
  <c r="M12" i="17" s="1"/>
  <c r="K19" i="17"/>
  <c r="L19" i="17" s="1"/>
  <c r="M19" i="17" s="1"/>
  <c r="K11" i="17"/>
  <c r="L11" i="17" s="1"/>
  <c r="M11" i="17" s="1"/>
  <c r="K14" i="17"/>
  <c r="L14" i="17" s="1"/>
  <c r="M14" i="17" s="1"/>
  <c r="K15" i="17"/>
  <c r="L15" i="17" s="1"/>
  <c r="M15" i="17" s="1"/>
  <c r="K16" i="17"/>
  <c r="L16" i="17" s="1"/>
  <c r="M16" i="17" s="1"/>
  <c r="K20" i="17"/>
  <c r="L20" i="17" s="1"/>
  <c r="M20" i="17" s="1"/>
  <c r="K18" i="17"/>
  <c r="L18" i="17" s="1"/>
  <c r="M18" i="17" s="1"/>
  <c r="V32" i="27"/>
  <c r="W32" i="27" s="1"/>
  <c r="X32" i="27" s="1"/>
  <c r="Y32" i="27" s="1"/>
  <c r="L24" i="28"/>
  <c r="M24" i="28" s="1"/>
  <c r="N24" i="28" s="1"/>
  <c r="O24" i="28" s="1"/>
  <c r="BZ36" i="28"/>
  <c r="W27" i="28"/>
  <c r="X27" i="28" s="1"/>
  <c r="Y27" i="28" s="1"/>
  <c r="Z27" i="28" s="1"/>
  <c r="AS27" i="28"/>
  <c r="AT27" i="28" s="1"/>
  <c r="AU27" i="28" s="1"/>
  <c r="AV27" i="28" s="1"/>
  <c r="BO27" i="28"/>
  <c r="BP27" i="28" s="1"/>
  <c r="BQ27" i="28" s="1"/>
  <c r="BR27" i="28" s="1"/>
  <c r="AS28" i="28"/>
  <c r="AT28" i="28" s="1"/>
  <c r="AU28" i="28" s="1"/>
  <c r="AV28" i="28" s="1"/>
  <c r="AS29" i="28"/>
  <c r="AT29" i="28" s="1"/>
  <c r="AU29" i="28" s="1"/>
  <c r="AV29" i="28" s="1"/>
  <c r="W31" i="28"/>
  <c r="X31" i="28" s="1"/>
  <c r="Y31" i="28" s="1"/>
  <c r="Z31" i="28" s="1"/>
  <c r="AS31" i="28"/>
  <c r="AT31" i="28" s="1"/>
  <c r="AU31" i="28" s="1"/>
  <c r="AV31" i="28" s="1"/>
  <c r="BO31" i="28"/>
  <c r="BP31" i="28" s="1"/>
  <c r="BQ31" i="28" s="1"/>
  <c r="BR31" i="28" s="1"/>
  <c r="W35" i="28"/>
  <c r="X35" i="28" s="1"/>
  <c r="Y35" i="28" s="1"/>
  <c r="Z35" i="28" s="1"/>
  <c r="W44" i="28"/>
  <c r="X44" i="28" s="1"/>
  <c r="Y44" i="28" s="1"/>
  <c r="Z44" i="28" s="1"/>
  <c r="AS44" i="28"/>
  <c r="AT44" i="28" s="1"/>
  <c r="AU44" i="28" s="1"/>
  <c r="AV44" i="28" s="1"/>
  <c r="AH32" i="27"/>
  <c r="AI32" i="27" s="1"/>
  <c r="AJ32" i="27" s="1"/>
  <c r="AK32" i="27" s="1"/>
  <c r="AH34" i="27"/>
  <c r="AI34" i="27" s="1"/>
  <c r="AJ34" i="27" s="1"/>
  <c r="AK34" i="27" s="1"/>
  <c r="V35" i="27"/>
  <c r="W35" i="27" s="1"/>
  <c r="X35" i="27" s="1"/>
  <c r="Y35" i="27" s="1"/>
  <c r="V39" i="27"/>
  <c r="W39" i="27" s="1"/>
  <c r="X39" i="27" s="1"/>
  <c r="Y39" i="27" s="1"/>
  <c r="V24" i="27"/>
  <c r="W24" i="27" s="1"/>
  <c r="X24" i="27" s="1"/>
  <c r="Y24" i="27" s="1"/>
  <c r="J24" i="27"/>
  <c r="K24" i="27" s="1"/>
  <c r="L24" i="27" s="1"/>
  <c r="M24" i="27" s="1"/>
  <c r="AH24" i="27"/>
  <c r="AI24" i="27" s="1"/>
  <c r="AJ24" i="27" s="1"/>
  <c r="AK24" i="27" s="1"/>
  <c r="AH26" i="27"/>
  <c r="AI26" i="27" s="1"/>
  <c r="AJ26" i="27" s="1"/>
  <c r="AK26" i="27" s="1"/>
  <c r="V27" i="27"/>
  <c r="W27" i="27" s="1"/>
  <c r="X27" i="27" s="1"/>
  <c r="Y27" i="27" s="1"/>
  <c r="AH28" i="27"/>
  <c r="AI28" i="27" s="1"/>
  <c r="AJ28" i="27" s="1"/>
  <c r="AK28" i="27" s="1"/>
  <c r="J32" i="27"/>
  <c r="K32" i="27" s="1"/>
  <c r="L32" i="27" s="1"/>
  <c r="M32" i="27" s="1"/>
  <c r="V34" i="27"/>
  <c r="W34" i="27" s="1"/>
  <c r="X34" i="27" s="1"/>
  <c r="Y34" i="27" s="1"/>
  <c r="AH20" i="28"/>
  <c r="AI20" i="28" s="1"/>
  <c r="AJ20" i="28" s="1"/>
  <c r="AK20" i="28" s="1"/>
  <c r="W12" i="28"/>
  <c r="X12" i="28" s="1"/>
  <c r="Y12" i="28" s="1"/>
  <c r="Z12" i="28" s="1"/>
  <c r="BO16" i="28"/>
  <c r="BP16" i="28" s="1"/>
  <c r="BQ16" i="28" s="1"/>
  <c r="BR16" i="28" s="1"/>
  <c r="AH24" i="28"/>
  <c r="AI24" i="28" s="1"/>
  <c r="AJ24" i="28" s="1"/>
  <c r="AK24" i="28" s="1"/>
  <c r="BD24" i="28"/>
  <c r="BE24" i="28" s="1"/>
  <c r="BF24" i="28" s="1"/>
  <c r="BG24" i="28" s="1"/>
  <c r="AH32" i="28"/>
  <c r="AI32" i="28" s="1"/>
  <c r="AJ32" i="28" s="1"/>
  <c r="AK32" i="28" s="1"/>
  <c r="BD32" i="28"/>
  <c r="BE32" i="28" s="1"/>
  <c r="BF32" i="28" s="1"/>
  <c r="BG32" i="28" s="1"/>
  <c r="L33" i="28"/>
  <c r="M33" i="28" s="1"/>
  <c r="N33" i="28" s="1"/>
  <c r="O33" i="28" s="1"/>
  <c r="AH33" i="28"/>
  <c r="AI33" i="28" s="1"/>
  <c r="AJ33" i="28" s="1"/>
  <c r="AK33" i="28" s="1"/>
  <c r="BD33" i="28"/>
  <c r="BE33" i="28" s="1"/>
  <c r="BF33" i="28" s="1"/>
  <c r="BG33" i="28" s="1"/>
  <c r="L34" i="28"/>
  <c r="M34" i="28" s="1"/>
  <c r="N34" i="28" s="1"/>
  <c r="O34" i="28" s="1"/>
  <c r="AH34" i="28"/>
  <c r="AI34" i="28" s="1"/>
  <c r="AJ34" i="28" s="1"/>
  <c r="AK34" i="28" s="1"/>
  <c r="BD34" i="28"/>
  <c r="BE34" i="28" s="1"/>
  <c r="BF34" i="28" s="1"/>
  <c r="BG34" i="28" s="1"/>
  <c r="L35" i="28"/>
  <c r="M35" i="28" s="1"/>
  <c r="N35" i="28" s="1"/>
  <c r="O35" i="28" s="1"/>
  <c r="AH12" i="28"/>
  <c r="AI12" i="28" s="1"/>
  <c r="AJ12" i="28" s="1"/>
  <c r="AK12" i="28" s="1"/>
  <c r="AH14" i="28"/>
  <c r="AI14" i="28" s="1"/>
  <c r="AJ14" i="28" s="1"/>
  <c r="AK14" i="28" s="1"/>
  <c r="BD14" i="28"/>
  <c r="V14" i="27"/>
  <c r="W14" i="27" s="1"/>
  <c r="X14" i="27" s="1"/>
  <c r="Y14" i="27" s="1"/>
  <c r="AH15" i="27"/>
  <c r="AI15" i="27" s="1"/>
  <c r="AJ15" i="27" s="1"/>
  <c r="AK15" i="27" s="1"/>
  <c r="V16" i="27"/>
  <c r="W16" i="27" s="1"/>
  <c r="X16" i="27" s="1"/>
  <c r="Y16" i="27" s="1"/>
  <c r="AH19" i="27"/>
  <c r="AI19" i="27" s="1"/>
  <c r="AJ19" i="27" s="1"/>
  <c r="AK19" i="27" s="1"/>
  <c r="V22" i="27"/>
  <c r="W22" i="27" s="1"/>
  <c r="X22" i="27" s="1"/>
  <c r="Y22" i="27" s="1"/>
  <c r="AH23" i="27"/>
  <c r="AI23" i="27" s="1"/>
  <c r="AJ23" i="27" s="1"/>
  <c r="AK23" i="27" s="1"/>
  <c r="AH39" i="27"/>
  <c r="AI39" i="27" s="1"/>
  <c r="AJ39" i="27" s="1"/>
  <c r="AK39" i="27" s="1"/>
  <c r="V44" i="27"/>
  <c r="W44" i="27" s="1"/>
  <c r="X44" i="27" s="1"/>
  <c r="Y44" i="27" s="1"/>
  <c r="J27" i="27"/>
  <c r="K27" i="27" s="1"/>
  <c r="L27" i="27" s="1"/>
  <c r="M27" i="27" s="1"/>
  <c r="J43" i="27"/>
  <c r="K43" i="27" s="1"/>
  <c r="L43" i="27" s="1"/>
  <c r="M43" i="27" s="1"/>
  <c r="J13" i="27"/>
  <c r="K13" i="27" s="1"/>
  <c r="L13" i="27" s="1"/>
  <c r="M13" i="27" s="1"/>
  <c r="J15" i="27"/>
  <c r="K15" i="27" s="1"/>
  <c r="L15" i="27" s="1"/>
  <c r="M15" i="27" s="1"/>
  <c r="J21" i="27"/>
  <c r="K21" i="27" s="1"/>
  <c r="L21" i="27" s="1"/>
  <c r="M21" i="27" s="1"/>
  <c r="J34" i="27"/>
  <c r="K34" i="27" s="1"/>
  <c r="L34" i="27" s="1"/>
  <c r="M34" i="27" s="1"/>
  <c r="J38" i="27"/>
  <c r="K38" i="27" s="1"/>
  <c r="L38" i="27" s="1"/>
  <c r="M38" i="27" s="1"/>
  <c r="CK27" i="28"/>
  <c r="CK28" i="28"/>
  <c r="CK29" i="28"/>
  <c r="CK31" i="28"/>
  <c r="BZ24" i="28"/>
  <c r="BZ32" i="28"/>
  <c r="BZ33" i="28"/>
  <c r="BZ34" i="28"/>
  <c r="CA36" i="28"/>
  <c r="CB36" i="28" s="1"/>
  <c r="CC36" i="28" s="1"/>
  <c r="BZ12" i="28"/>
  <c r="BZ13" i="28"/>
  <c r="BZ20" i="28"/>
  <c r="BZ21" i="28"/>
  <c r="BE14" i="28"/>
  <c r="BF14" i="28" s="1"/>
  <c r="BG14" i="28" s="1"/>
  <c r="BD35" i="28"/>
  <c r="BD38" i="28"/>
  <c r="BD43" i="28"/>
  <c r="AS16" i="28"/>
  <c r="AT16" i="28" s="1"/>
  <c r="AU16" i="28" s="1"/>
  <c r="AV16" i="28" s="1"/>
  <c r="AH22" i="28"/>
  <c r="AI22" i="28" s="1"/>
  <c r="AJ22" i="28" s="1"/>
  <c r="AK22" i="28" s="1"/>
  <c r="AH35" i="28"/>
  <c r="AI35" i="28" s="1"/>
  <c r="AJ35" i="28" s="1"/>
  <c r="AK35" i="28" s="1"/>
  <c r="AH38" i="28"/>
  <c r="AI38" i="28" s="1"/>
  <c r="AJ38" i="28" s="1"/>
  <c r="AK38" i="28" s="1"/>
  <c r="W16" i="28"/>
  <c r="X16" i="28" s="1"/>
  <c r="Y16" i="28" s="1"/>
  <c r="Z16" i="28" s="1"/>
  <c r="W20" i="28"/>
  <c r="X20" i="28" s="1"/>
  <c r="Y20" i="28" s="1"/>
  <c r="Z20" i="28" s="1"/>
  <c r="L12" i="28"/>
  <c r="M12" i="28" s="1"/>
  <c r="N12" i="28" s="1"/>
  <c r="O12" i="28" s="1"/>
  <c r="L14" i="28"/>
  <c r="M14" i="28" s="1"/>
  <c r="N14" i="28" s="1"/>
  <c r="O14" i="28" s="1"/>
  <c r="L20" i="28"/>
  <c r="M20" i="28" s="1"/>
  <c r="N20" i="28" s="1"/>
  <c r="O20" i="28" s="1"/>
  <c r="L15" i="28"/>
  <c r="M15" i="28" s="1"/>
  <c r="N15" i="28" s="1"/>
  <c r="O15" i="28" s="1"/>
  <c r="L21" i="28"/>
  <c r="M21" i="28" s="1"/>
  <c r="N21" i="28" s="1"/>
  <c r="O21" i="28" s="1"/>
  <c r="L36" i="28"/>
  <c r="M36" i="28" s="1"/>
  <c r="N36" i="28" s="1"/>
  <c r="O36" i="28" s="1"/>
  <c r="L37" i="28"/>
  <c r="M37" i="28" s="1"/>
  <c r="N37" i="28" s="1"/>
  <c r="O37" i="28" s="1"/>
  <c r="L38" i="28"/>
  <c r="M38" i="28" s="1"/>
  <c r="N38" i="28" s="1"/>
  <c r="O38" i="28" s="1"/>
  <c r="BZ35" i="28"/>
  <c r="AH40" i="28"/>
  <c r="AI40" i="28" s="1"/>
  <c r="AJ40" i="28" s="1"/>
  <c r="AK40" i="28" s="1"/>
  <c r="BD40" i="28"/>
  <c r="BZ40" i="28"/>
  <c r="L41" i="28"/>
  <c r="M41" i="28" s="1"/>
  <c r="N41" i="28" s="1"/>
  <c r="O41" i="28" s="1"/>
  <c r="AH41" i="28"/>
  <c r="AI41" i="28" s="1"/>
  <c r="AJ41" i="28" s="1"/>
  <c r="AK41" i="28" s="1"/>
  <c r="BD41" i="28"/>
  <c r="BZ41" i="28"/>
  <c r="L42" i="28"/>
  <c r="M42" i="28" s="1"/>
  <c r="N42" i="28" s="1"/>
  <c r="O42" i="28" s="1"/>
  <c r="AH42" i="28"/>
  <c r="AI42" i="28" s="1"/>
  <c r="AJ42" i="28" s="1"/>
  <c r="AK42" i="28" s="1"/>
  <c r="BD42" i="28"/>
  <c r="AH43" i="28"/>
  <c r="AI43" i="28" s="1"/>
  <c r="AJ43" i="28" s="1"/>
  <c r="AK43" i="28" s="1"/>
  <c r="V40" i="27"/>
  <c r="W40" i="27" s="1"/>
  <c r="X40" i="27" s="1"/>
  <c r="Y40" i="27" s="1"/>
  <c r="V42" i="27"/>
  <c r="W42" i="27" s="1"/>
  <c r="X42" i="27" s="1"/>
  <c r="Y42" i="27" s="1"/>
  <c r="V13" i="27"/>
  <c r="W13" i="27" s="1"/>
  <c r="X13" i="27" s="1"/>
  <c r="Y13" i="27" s="1"/>
  <c r="J14" i="27"/>
  <c r="K14" i="27" s="1"/>
  <c r="L14" i="27" s="1"/>
  <c r="M14" i="27" s="1"/>
  <c r="J16" i="27"/>
  <c r="K16" i="27" s="1"/>
  <c r="L16" i="27" s="1"/>
  <c r="M16" i="27" s="1"/>
  <c r="J17" i="27"/>
  <c r="K17" i="27" s="1"/>
  <c r="L17" i="27" s="1"/>
  <c r="M17" i="27" s="1"/>
  <c r="J19" i="27"/>
  <c r="K19" i="27" s="1"/>
  <c r="L19" i="27" s="1"/>
  <c r="M19" i="27" s="1"/>
  <c r="V28" i="27"/>
  <c r="W28" i="27" s="1"/>
  <c r="X28" i="27" s="1"/>
  <c r="Y28" i="27" s="1"/>
  <c r="J29" i="27"/>
  <c r="K29" i="27" s="1"/>
  <c r="L29" i="27" s="1"/>
  <c r="M29" i="27" s="1"/>
  <c r="V30" i="27"/>
  <c r="W30" i="27" s="1"/>
  <c r="X30" i="27" s="1"/>
  <c r="Y30" i="27" s="1"/>
  <c r="J31" i="27"/>
  <c r="K31" i="27" s="1"/>
  <c r="L31" i="27" s="1"/>
  <c r="M31" i="27" s="1"/>
  <c r="AH31" i="27"/>
  <c r="AI31" i="27" s="1"/>
  <c r="AJ31" i="27" s="1"/>
  <c r="AK31" i="27" s="1"/>
  <c r="J40" i="27"/>
  <c r="K40" i="27" s="1"/>
  <c r="L40" i="27" s="1"/>
  <c r="M40" i="27" s="1"/>
  <c r="AH40" i="27"/>
  <c r="AI40" i="27" s="1"/>
  <c r="AJ40" i="27" s="1"/>
  <c r="AK40" i="27" s="1"/>
  <c r="AH42" i="27"/>
  <c r="AI42" i="27" s="1"/>
  <c r="AJ42" i="27" s="1"/>
  <c r="AK42" i="27" s="1"/>
  <c r="BD13" i="28"/>
  <c r="AH15" i="28"/>
  <c r="AI15" i="28" s="1"/>
  <c r="AJ15" i="28" s="1"/>
  <c r="AK15" i="28" s="1"/>
  <c r="BZ15" i="28"/>
  <c r="L16" i="28"/>
  <c r="M16" i="28" s="1"/>
  <c r="N16" i="28" s="1"/>
  <c r="O16" i="28" s="1"/>
  <c r="BD19" i="28"/>
  <c r="BO20" i="28"/>
  <c r="AH27" i="28"/>
  <c r="AI27" i="28" s="1"/>
  <c r="AJ27" i="28" s="1"/>
  <c r="AK27" i="28" s="1"/>
  <c r="BD27" i="28"/>
  <c r="BZ27" i="28"/>
  <c r="L28" i="28"/>
  <c r="M28" i="28" s="1"/>
  <c r="N28" i="28" s="1"/>
  <c r="O28" i="28" s="1"/>
  <c r="AH28" i="28"/>
  <c r="AI28" i="28" s="1"/>
  <c r="AJ28" i="28" s="1"/>
  <c r="AK28" i="28" s="1"/>
  <c r="BZ28" i="28"/>
  <c r="BO35" i="28"/>
  <c r="W36" i="28"/>
  <c r="X36" i="28" s="1"/>
  <c r="Y36" i="28" s="1"/>
  <c r="Z36" i="28" s="1"/>
  <c r="AS36" i="28"/>
  <c r="AT36" i="28" s="1"/>
  <c r="AU36" i="28" s="1"/>
  <c r="AV36" i="28" s="1"/>
  <c r="CK38" i="28"/>
  <c r="W39" i="28"/>
  <c r="X39" i="28" s="1"/>
  <c r="Y39" i="28" s="1"/>
  <c r="Z39" i="28" s="1"/>
  <c r="AS39" i="28"/>
  <c r="AT39" i="28" s="1"/>
  <c r="AU39" i="28" s="1"/>
  <c r="AV39" i="28" s="1"/>
  <c r="BO39" i="28"/>
  <c r="CK39" i="28"/>
  <c r="W43" i="28"/>
  <c r="X43" i="28" s="1"/>
  <c r="Y43" i="28" s="1"/>
  <c r="Z43" i="28" s="1"/>
  <c r="AS43" i="28"/>
  <c r="AT43" i="28" s="1"/>
  <c r="AU43" i="28" s="1"/>
  <c r="AV43" i="28" s="1"/>
  <c r="BZ43" i="28"/>
  <c r="L44" i="28"/>
  <c r="M44" i="28" s="1"/>
  <c r="N44" i="28" s="1"/>
  <c r="O44" i="28" s="1"/>
  <c r="AH44" i="28"/>
  <c r="AI44" i="28" s="1"/>
  <c r="AJ44" i="28" s="1"/>
  <c r="AK44" i="28" s="1"/>
  <c r="BZ44" i="28"/>
  <c r="AH16" i="27"/>
  <c r="AI16" i="27" s="1"/>
  <c r="AJ16" i="27" s="1"/>
  <c r="AK16" i="27" s="1"/>
  <c r="V19" i="27"/>
  <c r="W19" i="27" s="1"/>
  <c r="X19" i="27" s="1"/>
  <c r="Y19" i="27" s="1"/>
  <c r="J22" i="27"/>
  <c r="K22" i="27" s="1"/>
  <c r="L22" i="27" s="1"/>
  <c r="M22" i="27" s="1"/>
  <c r="V23" i="27"/>
  <c r="W23" i="27" s="1"/>
  <c r="X23" i="27" s="1"/>
  <c r="Y23" i="27" s="1"/>
  <c r="AH35" i="27"/>
  <c r="AI35" i="27" s="1"/>
  <c r="AJ35" i="27" s="1"/>
  <c r="AK35" i="27" s="1"/>
  <c r="V36" i="27"/>
  <c r="W36" i="27" s="1"/>
  <c r="X36" i="27" s="1"/>
  <c r="Y36" i="27" s="1"/>
  <c r="J37" i="27"/>
  <c r="K37" i="27" s="1"/>
  <c r="L37" i="27" s="1"/>
  <c r="M37" i="27" s="1"/>
  <c r="AH37" i="27"/>
  <c r="AI37" i="27" s="1"/>
  <c r="AJ37" i="27" s="1"/>
  <c r="AK37" i="27" s="1"/>
  <c r="J39" i="27"/>
  <c r="K39" i="27" s="1"/>
  <c r="L39" i="27" s="1"/>
  <c r="M39" i="27" s="1"/>
  <c r="BO12" i="28"/>
  <c r="CK12" i="28"/>
  <c r="BD20" i="28"/>
  <c r="CK20" i="28"/>
  <c r="W21" i="28"/>
  <c r="X21" i="28" s="1"/>
  <c r="Y21" i="28" s="1"/>
  <c r="Z21" i="28" s="1"/>
  <c r="AS21" i="28"/>
  <c r="AT21" i="28" s="1"/>
  <c r="AU21" i="28" s="1"/>
  <c r="AV21" i="28" s="1"/>
  <c r="BO21" i="28"/>
  <c r="W22" i="28"/>
  <c r="X22" i="28" s="1"/>
  <c r="Y22" i="28" s="1"/>
  <c r="Z22" i="28" s="1"/>
  <c r="AS22" i="28"/>
  <c r="AT22" i="28" s="1"/>
  <c r="AU22" i="28" s="1"/>
  <c r="AV22" i="28" s="1"/>
  <c r="BO22" i="28"/>
  <c r="BO23" i="28"/>
  <c r="L30" i="28"/>
  <c r="M30" i="28" s="1"/>
  <c r="N30" i="28" s="1"/>
  <c r="O30" i="28" s="1"/>
  <c r="AH30" i="28"/>
  <c r="AI30" i="28" s="1"/>
  <c r="AJ30" i="28" s="1"/>
  <c r="AK30" i="28" s="1"/>
  <c r="BD30" i="28"/>
  <c r="BZ30" i="28"/>
  <c r="CK43" i="28"/>
  <c r="K32" i="30"/>
  <c r="L32" i="30" s="1"/>
  <c r="M32" i="30" s="1"/>
  <c r="K22" i="30"/>
  <c r="L22" i="30" s="1"/>
  <c r="M22" i="30" s="1"/>
  <c r="K10" i="30"/>
  <c r="L10" i="30" s="1"/>
  <c r="M10" i="30" s="1"/>
  <c r="AH29" i="27"/>
  <c r="AI29" i="27" s="1"/>
  <c r="AJ29" i="27" s="1"/>
  <c r="AK29" i="27" s="1"/>
  <c r="L25" i="28"/>
  <c r="M25" i="28" s="1"/>
  <c r="N25" i="28" s="1"/>
  <c r="O25" i="28" s="1"/>
  <c r="AH25" i="28"/>
  <c r="AI25" i="28" s="1"/>
  <c r="AJ25" i="28" s="1"/>
  <c r="AK25" i="28" s="1"/>
  <c r="BD25" i="28"/>
  <c r="BZ25" i="28"/>
  <c r="K34" i="30"/>
  <c r="L34" i="30" s="1"/>
  <c r="M34" i="30" s="1"/>
  <c r="K23" i="30"/>
  <c r="L23" i="30" s="1"/>
  <c r="M23" i="30" s="1"/>
  <c r="K11" i="30"/>
  <c r="L11" i="30" s="1"/>
  <c r="M11" i="30" s="1"/>
  <c r="K11" i="31"/>
  <c r="L11" i="31" s="1"/>
  <c r="M11" i="31" s="1"/>
  <c r="J35" i="27"/>
  <c r="K35" i="27" s="1"/>
  <c r="L35" i="27" s="1"/>
  <c r="M35" i="27" s="1"/>
  <c r="K15" i="31"/>
  <c r="L15" i="31" s="1"/>
  <c r="M15" i="31" s="1"/>
  <c r="K26" i="30"/>
  <c r="L26" i="30" s="1"/>
  <c r="M26" i="30" s="1"/>
  <c r="K14" i="30"/>
  <c r="L14" i="30" s="1"/>
  <c r="M14" i="30" s="1"/>
  <c r="AH12" i="27"/>
  <c r="AI12" i="27" s="1"/>
  <c r="AJ12" i="27" s="1"/>
  <c r="AK12" i="27" s="1"/>
  <c r="AH13" i="27"/>
  <c r="AI13" i="27" s="1"/>
  <c r="AJ13" i="27" s="1"/>
  <c r="AK13" i="27" s="1"/>
  <c r="AH17" i="27"/>
  <c r="AI17" i="27" s="1"/>
  <c r="AJ17" i="27" s="1"/>
  <c r="AK17" i="27" s="1"/>
  <c r="V18" i="27"/>
  <c r="W18" i="27" s="1"/>
  <c r="X18" i="27" s="1"/>
  <c r="Y18" i="27" s="1"/>
  <c r="AH20" i="27"/>
  <c r="AI20" i="27" s="1"/>
  <c r="AJ20" i="27" s="1"/>
  <c r="AK20" i="27" s="1"/>
  <c r="AH21" i="27"/>
  <c r="AI21" i="27" s="1"/>
  <c r="AJ21" i="27" s="1"/>
  <c r="AK21" i="27" s="1"/>
  <c r="J25" i="27"/>
  <c r="K25" i="27" s="1"/>
  <c r="L25" i="27" s="1"/>
  <c r="M25" i="27" s="1"/>
  <c r="AH25" i="27"/>
  <c r="AI25" i="27" s="1"/>
  <c r="AJ25" i="27" s="1"/>
  <c r="AK25" i="27" s="1"/>
  <c r="V26" i="27"/>
  <c r="W26" i="27" s="1"/>
  <c r="X26" i="27" s="1"/>
  <c r="Y26" i="27" s="1"/>
  <c r="V29" i="27"/>
  <c r="W29" i="27" s="1"/>
  <c r="X29" i="27" s="1"/>
  <c r="Y29" i="27" s="1"/>
  <c r="J30" i="27"/>
  <c r="K30" i="27" s="1"/>
  <c r="L30" i="27" s="1"/>
  <c r="M30" i="27" s="1"/>
  <c r="AH33" i="27"/>
  <c r="AI33" i="27" s="1"/>
  <c r="AJ33" i="27" s="1"/>
  <c r="AK33" i="27" s="1"/>
  <c r="V37" i="27"/>
  <c r="W37" i="27" s="1"/>
  <c r="X37" i="27" s="1"/>
  <c r="Y37" i="27" s="1"/>
  <c r="J41" i="27"/>
  <c r="K41" i="27" s="1"/>
  <c r="L41" i="27" s="1"/>
  <c r="M41" i="27" s="1"/>
  <c r="AH41" i="27"/>
  <c r="AI41" i="27" s="1"/>
  <c r="AJ41" i="27" s="1"/>
  <c r="AK41" i="27" s="1"/>
  <c r="V43" i="27"/>
  <c r="W43" i="27" s="1"/>
  <c r="X43" i="27" s="1"/>
  <c r="Y43" i="27" s="1"/>
  <c r="AH44" i="27"/>
  <c r="AI44" i="27" s="1"/>
  <c r="AJ44" i="27" s="1"/>
  <c r="AK44" i="27" s="1"/>
  <c r="L13" i="28"/>
  <c r="M13" i="28" s="1"/>
  <c r="N13" i="28" s="1"/>
  <c r="O13" i="28" s="1"/>
  <c r="AH13" i="28"/>
  <c r="BZ14" i="28"/>
  <c r="BO15" i="28"/>
  <c r="CK15" i="28"/>
  <c r="AH19" i="28"/>
  <c r="BZ22" i="28"/>
  <c r="AH23" i="28"/>
  <c r="BD23" i="28"/>
  <c r="L26" i="28"/>
  <c r="M26" i="28" s="1"/>
  <c r="N26" i="28" s="1"/>
  <c r="O26" i="28" s="1"/>
  <c r="AH26" i="28"/>
  <c r="BD26" i="28"/>
  <c r="BZ26" i="28"/>
  <c r="CK30" i="28"/>
  <c r="AS37" i="28"/>
  <c r="AT37" i="28" s="1"/>
  <c r="AU37" i="28" s="1"/>
  <c r="AV37" i="28" s="1"/>
  <c r="BO37" i="28"/>
  <c r="BO43" i="28"/>
  <c r="CK16" i="28"/>
  <c r="W17" i="28"/>
  <c r="X17" i="28" s="1"/>
  <c r="Y17" i="28" s="1"/>
  <c r="Z17" i="28" s="1"/>
  <c r="AS17" i="28"/>
  <c r="AT17" i="28" s="1"/>
  <c r="AU17" i="28" s="1"/>
  <c r="AV17" i="28" s="1"/>
  <c r="BO17" i="28"/>
  <c r="CK17" i="28"/>
  <c r="W18" i="28"/>
  <c r="X18" i="28" s="1"/>
  <c r="Y18" i="28" s="1"/>
  <c r="Z18" i="28" s="1"/>
  <c r="AS18" i="28"/>
  <c r="BO18" i="28"/>
  <c r="CK18" i="28"/>
  <c r="BZ19" i="28"/>
  <c r="AS20" i="28"/>
  <c r="AT20" i="28" s="1"/>
  <c r="AU20" i="28" s="1"/>
  <c r="AV20" i="28" s="1"/>
  <c r="AH21" i="28"/>
  <c r="AI21" i="28" s="1"/>
  <c r="AJ21" i="28" s="1"/>
  <c r="AK21" i="28" s="1"/>
  <c r="W23" i="28"/>
  <c r="L27" i="28"/>
  <c r="M27" i="28" s="1"/>
  <c r="N27" i="28" s="1"/>
  <c r="O27" i="28" s="1"/>
  <c r="L29" i="28"/>
  <c r="M29" i="28" s="1"/>
  <c r="N29" i="28" s="1"/>
  <c r="O29" i="28" s="1"/>
  <c r="AH29" i="28"/>
  <c r="AI29" i="28" s="1"/>
  <c r="AJ29" i="28" s="1"/>
  <c r="AK29" i="28" s="1"/>
  <c r="BZ29" i="28"/>
  <c r="L31" i="28"/>
  <c r="M31" i="28" s="1"/>
  <c r="N31" i="28" s="1"/>
  <c r="O31" i="28" s="1"/>
  <c r="AH31" i="28"/>
  <c r="BD31" i="28"/>
  <c r="BZ31" i="28"/>
  <c r="L32" i="28"/>
  <c r="M32" i="28" s="1"/>
  <c r="N32" i="28" s="1"/>
  <c r="O32" i="28" s="1"/>
  <c r="AS35" i="28"/>
  <c r="AT35" i="28" s="1"/>
  <c r="AU35" i="28" s="1"/>
  <c r="AV35" i="28" s="1"/>
  <c r="CK35" i="28"/>
  <c r="BO36" i="28"/>
  <c r="AH37" i="28"/>
  <c r="AI37" i="28" s="1"/>
  <c r="AJ37" i="28" s="1"/>
  <c r="AK37" i="28" s="1"/>
  <c r="BD37" i="28"/>
  <c r="CK37" i="28"/>
  <c r="W38" i="28"/>
  <c r="X38" i="28" s="1"/>
  <c r="Y38" i="28" s="1"/>
  <c r="Z38" i="28" s="1"/>
  <c r="AS38" i="28"/>
  <c r="BZ38" i="28"/>
  <c r="L39" i="28"/>
  <c r="M39" i="28" s="1"/>
  <c r="N39" i="28" s="1"/>
  <c r="O39" i="28" s="1"/>
  <c r="AH39" i="28"/>
  <c r="BD39" i="28"/>
  <c r="BZ39" i="28"/>
  <c r="L40" i="28"/>
  <c r="M40" i="28" s="1"/>
  <c r="N40" i="28" s="1"/>
  <c r="O40" i="28" s="1"/>
  <c r="BO44" i="28"/>
  <c r="CK44" i="28"/>
  <c r="K31" i="30"/>
  <c r="L31" i="30" s="1"/>
  <c r="M31" i="30" s="1"/>
  <c r="K21" i="30"/>
  <c r="L21" i="30" s="1"/>
  <c r="M21" i="30" s="1"/>
  <c r="K9" i="30"/>
  <c r="L9" i="30" s="1"/>
  <c r="M9" i="30" s="1"/>
  <c r="K37" i="30"/>
  <c r="L37" i="30" s="1"/>
  <c r="M37" i="30" s="1"/>
  <c r="K27" i="30"/>
  <c r="L27" i="30" s="1"/>
  <c r="M27" i="30" s="1"/>
  <c r="K15" i="30"/>
  <c r="L15" i="30" s="1"/>
  <c r="M15" i="30" s="1"/>
  <c r="AH36" i="28"/>
  <c r="BD36" i="28"/>
  <c r="CK36" i="28"/>
  <c r="W37" i="28"/>
  <c r="X37" i="28" s="1"/>
  <c r="Y37" i="28" s="1"/>
  <c r="Z37" i="28" s="1"/>
  <c r="BZ37" i="28"/>
  <c r="BO38" i="28"/>
  <c r="BZ42" i="28"/>
  <c r="L43" i="28"/>
  <c r="M43" i="28" s="1"/>
  <c r="N43" i="28" s="1"/>
  <c r="O43" i="28" s="1"/>
  <c r="BD44" i="28"/>
  <c r="K28" i="30"/>
  <c r="L28" i="30" s="1"/>
  <c r="M28" i="30" s="1"/>
  <c r="K16" i="30"/>
  <c r="L16" i="30" s="1"/>
  <c r="M16" i="30" s="1"/>
  <c r="V12" i="27"/>
  <c r="J18" i="27"/>
  <c r="V21" i="27"/>
  <c r="J23" i="27"/>
  <c r="K23" i="27" s="1"/>
  <c r="L23" i="27" s="1"/>
  <c r="M23" i="27" s="1"/>
  <c r="BD15" i="28"/>
  <c r="AH16" i="28"/>
  <c r="BD16" i="28"/>
  <c r="BZ16" i="28"/>
  <c r="L17" i="28"/>
  <c r="AH17" i="28"/>
  <c r="BD17" i="28"/>
  <c r="BZ17" i="28"/>
  <c r="L18" i="28"/>
  <c r="AH18" i="28"/>
  <c r="BD18" i="28"/>
  <c r="BZ18" i="28"/>
  <c r="L19" i="28"/>
  <c r="M19" i="28" s="1"/>
  <c r="N19" i="28" s="1"/>
  <c r="O19" i="28" s="1"/>
  <c r="BD28" i="28"/>
  <c r="BD29" i="28"/>
  <c r="V15" i="27"/>
  <c r="W15" i="27" s="1"/>
  <c r="X15" i="27" s="1"/>
  <c r="Y15" i="27" s="1"/>
  <c r="AH18" i="27"/>
  <c r="V20" i="27"/>
  <c r="J26" i="27"/>
  <c r="AH27" i="27"/>
  <c r="V31" i="27"/>
  <c r="W31" i="27" s="1"/>
  <c r="X31" i="27" s="1"/>
  <c r="Y31" i="27" s="1"/>
  <c r="J33" i="27"/>
  <c r="AH36" i="27"/>
  <c r="V38" i="27"/>
  <c r="J42" i="27"/>
  <c r="AH43" i="27"/>
  <c r="AS12" i="28"/>
  <c r="CK21" i="28"/>
  <c r="CK22" i="28"/>
  <c r="BZ23" i="28"/>
  <c r="J12" i="27"/>
  <c r="AH14" i="27"/>
  <c r="AI14" i="27" s="1"/>
  <c r="AJ14" i="27" s="1"/>
  <c r="AK14" i="27" s="1"/>
  <c r="V17" i="27"/>
  <c r="J20" i="27"/>
  <c r="K20" i="27" s="1"/>
  <c r="L20" i="27" s="1"/>
  <c r="M20" i="27" s="1"/>
  <c r="AH22" i="27"/>
  <c r="AI22" i="27" s="1"/>
  <c r="AJ22" i="27" s="1"/>
  <c r="AK22" i="27" s="1"/>
  <c r="V25" i="27"/>
  <c r="J28" i="27"/>
  <c r="K28" i="27" s="1"/>
  <c r="L28" i="27" s="1"/>
  <c r="M28" i="27" s="1"/>
  <c r="AH30" i="27"/>
  <c r="AI30" i="27" s="1"/>
  <c r="AJ30" i="27" s="1"/>
  <c r="AK30" i="27" s="1"/>
  <c r="V33" i="27"/>
  <c r="J36" i="27"/>
  <c r="K36" i="27" s="1"/>
  <c r="L36" i="27" s="1"/>
  <c r="M36" i="27" s="1"/>
  <c r="AH38" i="27"/>
  <c r="AI38" i="27" s="1"/>
  <c r="AJ38" i="27" s="1"/>
  <c r="AK38" i="27" s="1"/>
  <c r="V41" i="27"/>
  <c r="J44" i="27"/>
  <c r="K44" i="27" s="1"/>
  <c r="L44" i="27" s="1"/>
  <c r="M44" i="27" s="1"/>
  <c r="BD12" i="28"/>
  <c r="W19" i="28"/>
  <c r="AS19" i="28"/>
  <c r="BO19" i="28"/>
  <c r="CK19" i="28"/>
  <c r="BD21" i="28"/>
  <c r="L22" i="28"/>
  <c r="BD22" i="28"/>
  <c r="L23" i="28"/>
  <c r="M23" i="28" s="1"/>
  <c r="N23" i="28" s="1"/>
  <c r="O23" i="28" s="1"/>
  <c r="AS23" i="28"/>
  <c r="CK23" i="28"/>
  <c r="W28" i="28"/>
  <c r="BO28" i="28"/>
  <c r="W29" i="28"/>
  <c r="BO29" i="28"/>
  <c r="W30" i="28"/>
  <c r="BO30" i="28"/>
  <c r="W24" i="28"/>
  <c r="AS24" i="28"/>
  <c r="BO24" i="28"/>
  <c r="CK24" i="28"/>
  <c r="W25" i="28"/>
  <c r="AS25" i="28"/>
  <c r="BO25" i="28"/>
  <c r="CK25" i="28"/>
  <c r="W26" i="28"/>
  <c r="AS26" i="28"/>
  <c r="BO26" i="28"/>
  <c r="CK26" i="28"/>
  <c r="AS30" i="28"/>
  <c r="W32" i="28"/>
  <c r="AS32" i="28"/>
  <c r="BO32" i="28"/>
  <c r="CK32" i="28"/>
  <c r="W33" i="28"/>
  <c r="AS33" i="28"/>
  <c r="BO33" i="28"/>
  <c r="CK33" i="28"/>
  <c r="W34" i="28"/>
  <c r="AS34" i="28"/>
  <c r="BO34" i="28"/>
  <c r="CK34" i="28"/>
  <c r="W40" i="28"/>
  <c r="AS40" i="28"/>
  <c r="BO40" i="28"/>
  <c r="CK40" i="28"/>
  <c r="W41" i="28"/>
  <c r="AS41" i="28"/>
  <c r="BO41" i="28"/>
  <c r="CK41" i="28"/>
  <c r="W42" i="28"/>
  <c r="AS42" i="28"/>
  <c r="BO42" i="28"/>
  <c r="CK42" i="28"/>
  <c r="AS13" i="28"/>
  <c r="AS14" i="28"/>
  <c r="AS15" i="28"/>
  <c r="CK13" i="28"/>
  <c r="CK14" i="28"/>
  <c r="W13" i="28"/>
  <c r="BO13" i="28"/>
  <c r="W14" i="28"/>
  <c r="BO14" i="28"/>
  <c r="W15" i="28"/>
  <c r="CL14" i="28" l="1"/>
  <c r="CM14" i="28" s="1"/>
  <c r="CN14" i="28" s="1"/>
  <c r="CL41" i="28"/>
  <c r="CM41" i="28" s="1"/>
  <c r="CN41" i="28" s="1"/>
  <c r="CL34" i="28"/>
  <c r="CM34" i="28" s="1"/>
  <c r="CN34" i="28" s="1"/>
  <c r="CL32" i="28"/>
  <c r="CM32" i="28" s="1"/>
  <c r="CN32" i="28" s="1"/>
  <c r="CL23" i="28"/>
  <c r="CM23" i="28" s="1"/>
  <c r="CN23" i="28" s="1"/>
  <c r="CL22" i="28"/>
  <c r="CM22" i="28" s="1"/>
  <c r="CN22" i="28" s="1"/>
  <c r="CL36" i="28"/>
  <c r="CM36" i="28" s="1"/>
  <c r="CN36" i="28" s="1"/>
  <c r="CL37" i="28"/>
  <c r="CM37" i="28" s="1"/>
  <c r="CN37" i="28" s="1"/>
  <c r="CL35" i="28"/>
  <c r="CM35" i="28" s="1"/>
  <c r="CN35" i="28" s="1"/>
  <c r="CL28" i="28"/>
  <c r="CM28" i="28" s="1"/>
  <c r="CN28" i="28" s="1"/>
  <c r="CL13" i="28"/>
  <c r="CM13" i="28" s="1"/>
  <c r="CN13" i="28" s="1"/>
  <c r="CL26" i="28"/>
  <c r="CM26" i="28" s="1"/>
  <c r="CN26" i="28" s="1"/>
  <c r="CL25" i="28"/>
  <c r="CM25" i="28" s="1"/>
  <c r="CN25" i="28" s="1"/>
  <c r="CL24" i="28"/>
  <c r="CM24" i="28" s="1"/>
  <c r="CN24" i="28" s="1"/>
  <c r="CL21" i="28"/>
  <c r="CM21" i="28" s="1"/>
  <c r="CN21" i="28" s="1"/>
  <c r="CL30" i="28"/>
  <c r="CM30" i="28" s="1"/>
  <c r="CN30" i="28" s="1"/>
  <c r="CL12" i="28"/>
  <c r="CM12" i="28" s="1"/>
  <c r="CN12" i="28" s="1"/>
  <c r="CL27" i="28"/>
  <c r="CM27" i="28" s="1"/>
  <c r="CN27" i="28" s="1"/>
  <c r="CL19" i="28"/>
  <c r="CM19" i="28" s="1"/>
  <c r="CN19" i="28" s="1"/>
  <c r="CL44" i="28"/>
  <c r="CM44" i="28" s="1"/>
  <c r="CN44" i="28" s="1"/>
  <c r="CL15" i="28"/>
  <c r="CM15" i="28" s="1"/>
  <c r="CN15" i="28" s="1"/>
  <c r="CL39" i="28"/>
  <c r="CM39" i="28" s="1"/>
  <c r="CN39" i="28" s="1"/>
  <c r="CL38" i="28"/>
  <c r="CM38" i="28" s="1"/>
  <c r="CN38" i="28" s="1"/>
  <c r="CL31" i="28"/>
  <c r="CM31" i="28" s="1"/>
  <c r="CN31" i="28" s="1"/>
  <c r="CL42" i="28"/>
  <c r="CM42" i="28" s="1"/>
  <c r="CN42" i="28" s="1"/>
  <c r="CL40" i="28"/>
  <c r="CM40" i="28" s="1"/>
  <c r="CN40" i="28" s="1"/>
  <c r="CL33" i="28"/>
  <c r="CM33" i="28" s="1"/>
  <c r="CN33" i="28" s="1"/>
  <c r="CL18" i="28"/>
  <c r="CM18" i="28" s="1"/>
  <c r="CN18" i="28" s="1"/>
  <c r="CL17" i="28"/>
  <c r="CM17" i="28" s="1"/>
  <c r="CN17" i="28" s="1"/>
  <c r="CL16" i="28"/>
  <c r="CM16" i="28" s="1"/>
  <c r="CN16" i="28" s="1"/>
  <c r="CL43" i="28"/>
  <c r="CM43" i="28" s="1"/>
  <c r="CN43" i="28" s="1"/>
  <c r="CL20" i="28"/>
  <c r="CM20" i="28" s="1"/>
  <c r="CN20" i="28" s="1"/>
  <c r="CL29" i="28"/>
  <c r="CM29" i="28" s="1"/>
  <c r="CN29" i="28" s="1"/>
  <c r="CA39" i="28"/>
  <c r="CB39" i="28" s="1"/>
  <c r="CC39" i="28" s="1"/>
  <c r="CA38" i="28"/>
  <c r="CB38" i="28" s="1"/>
  <c r="CC38" i="28" s="1"/>
  <c r="CA27" i="28"/>
  <c r="CB27" i="28" s="1"/>
  <c r="CC27" i="28" s="1"/>
  <c r="CA41" i="28"/>
  <c r="CB41" i="28" s="1"/>
  <c r="CC41" i="28" s="1"/>
  <c r="CA40" i="28"/>
  <c r="CB40" i="28" s="1"/>
  <c r="CC40" i="28" s="1"/>
  <c r="CA21" i="28"/>
  <c r="CB21" i="28" s="1"/>
  <c r="CC21" i="28" s="1"/>
  <c r="CA32" i="28"/>
  <c r="CB32" i="28" s="1"/>
  <c r="CC32" i="28" s="1"/>
  <c r="CA18" i="28"/>
  <c r="CB18" i="28" s="1"/>
  <c r="CC18" i="28" s="1"/>
  <c r="CA17" i="28"/>
  <c r="CB17" i="28" s="1"/>
  <c r="CC17" i="28" s="1"/>
  <c r="CA16" i="28"/>
  <c r="CB16" i="28" s="1"/>
  <c r="CC16" i="28" s="1"/>
  <c r="CA37" i="28"/>
  <c r="CB37" i="28" s="1"/>
  <c r="CC37" i="28" s="1"/>
  <c r="CA19" i="28"/>
  <c r="CB19" i="28" s="1"/>
  <c r="CC19" i="28" s="1"/>
  <c r="CA26" i="28"/>
  <c r="CB26" i="28" s="1"/>
  <c r="CC26" i="28" s="1"/>
  <c r="CA25" i="28"/>
  <c r="CB25" i="28" s="1"/>
  <c r="CC25" i="28" s="1"/>
  <c r="CA28" i="28"/>
  <c r="CB28" i="28" s="1"/>
  <c r="CC28" i="28" s="1"/>
  <c r="CA20" i="28"/>
  <c r="CB20" i="28" s="1"/>
  <c r="CC20" i="28" s="1"/>
  <c r="CA24" i="28"/>
  <c r="CB24" i="28" s="1"/>
  <c r="CC24" i="28" s="1"/>
  <c r="CA23" i="28"/>
  <c r="CB23" i="28" s="1"/>
  <c r="CC23" i="28" s="1"/>
  <c r="CA31" i="28"/>
  <c r="CB31" i="28" s="1"/>
  <c r="CC31" i="28" s="1"/>
  <c r="CA29" i="28"/>
  <c r="CB29" i="28" s="1"/>
  <c r="CC29" i="28" s="1"/>
  <c r="CA43" i="28"/>
  <c r="CB43" i="28" s="1"/>
  <c r="CC43" i="28" s="1"/>
  <c r="CA15" i="28"/>
  <c r="CB15" i="28" s="1"/>
  <c r="CC15" i="28" s="1"/>
  <c r="CA13" i="28"/>
  <c r="CB13" i="28" s="1"/>
  <c r="CC13" i="28" s="1"/>
  <c r="CA34" i="28"/>
  <c r="CB34" i="28" s="1"/>
  <c r="CC34" i="28" s="1"/>
  <c r="CA42" i="28"/>
  <c r="CB42" i="28" s="1"/>
  <c r="CC42" i="28" s="1"/>
  <c r="CA22" i="28"/>
  <c r="CB22" i="28" s="1"/>
  <c r="CC22" i="28" s="1"/>
  <c r="CA14" i="28"/>
  <c r="CB14" i="28" s="1"/>
  <c r="CC14" i="28" s="1"/>
  <c r="CA30" i="28"/>
  <c r="CB30" i="28" s="1"/>
  <c r="CC30" i="28" s="1"/>
  <c r="CA44" i="28"/>
  <c r="CB44" i="28" s="1"/>
  <c r="CC44" i="28" s="1"/>
  <c r="CA35" i="28"/>
  <c r="CB35" i="28" s="1"/>
  <c r="CC35" i="28" s="1"/>
  <c r="CA12" i="28"/>
  <c r="CB12" i="28" s="1"/>
  <c r="CC12" i="28" s="1"/>
  <c r="CA33" i="28"/>
  <c r="CB33" i="28" s="1"/>
  <c r="CC33" i="28" s="1"/>
  <c r="BP13" i="28"/>
  <c r="BQ13" i="28" s="1"/>
  <c r="BR13" i="28" s="1"/>
  <c r="BP26" i="28"/>
  <c r="BQ26" i="28" s="1"/>
  <c r="BR26" i="28" s="1"/>
  <c r="BP25" i="28"/>
  <c r="BQ25" i="28" s="1"/>
  <c r="BR25" i="28" s="1"/>
  <c r="BP24" i="28"/>
  <c r="BQ24" i="28" s="1"/>
  <c r="BR24" i="28" s="1"/>
  <c r="BP28" i="28"/>
  <c r="BQ28" i="28" s="1"/>
  <c r="BR28" i="28" s="1"/>
  <c r="BP37" i="28"/>
  <c r="BQ37" i="28" s="1"/>
  <c r="BR37" i="28" s="1"/>
  <c r="BP12" i="28"/>
  <c r="BQ12" i="28" s="1"/>
  <c r="BR12" i="28" s="1"/>
  <c r="BP19" i="28"/>
  <c r="BQ19" i="28" s="1"/>
  <c r="BR19" i="28" s="1"/>
  <c r="BP44" i="28"/>
  <c r="BQ44" i="28" s="1"/>
  <c r="BR44" i="28" s="1"/>
  <c r="BP36" i="28"/>
  <c r="BQ36" i="28" s="1"/>
  <c r="BR36" i="28" s="1"/>
  <c r="BP15" i="28"/>
  <c r="BQ15" i="28" s="1"/>
  <c r="BR15" i="28" s="1"/>
  <c r="BP39" i="28"/>
  <c r="BQ39" i="28" s="1"/>
  <c r="BR39" i="28" s="1"/>
  <c r="BP14" i="28"/>
  <c r="BQ14" i="28" s="1"/>
  <c r="BR14" i="28" s="1"/>
  <c r="BP29" i="28"/>
  <c r="BQ29" i="28" s="1"/>
  <c r="BR29" i="28" s="1"/>
  <c r="BP18" i="28"/>
  <c r="BQ18" i="28" s="1"/>
  <c r="BR18" i="28" s="1"/>
  <c r="BP17" i="28"/>
  <c r="BQ17" i="28" s="1"/>
  <c r="BR17" i="28" s="1"/>
  <c r="BP23" i="28"/>
  <c r="BQ23" i="28" s="1"/>
  <c r="BR23" i="28" s="1"/>
  <c r="BP21" i="28"/>
  <c r="BQ21" i="28" s="1"/>
  <c r="BR21" i="28" s="1"/>
  <c r="BP20" i="28"/>
  <c r="BQ20" i="28" s="1"/>
  <c r="BR20" i="28" s="1"/>
  <c r="BP42" i="28"/>
  <c r="BQ42" i="28" s="1"/>
  <c r="BR42" i="28" s="1"/>
  <c r="BP41" i="28"/>
  <c r="BQ41" i="28" s="1"/>
  <c r="BR41" i="28" s="1"/>
  <c r="BP40" i="28"/>
  <c r="BQ40" i="28" s="1"/>
  <c r="BR40" i="28" s="1"/>
  <c r="BP34" i="28"/>
  <c r="BQ34" i="28" s="1"/>
  <c r="BR34" i="28" s="1"/>
  <c r="BP33" i="28"/>
  <c r="BQ33" i="28" s="1"/>
  <c r="BR33" i="28" s="1"/>
  <c r="BP32" i="28"/>
  <c r="BQ32" i="28" s="1"/>
  <c r="BR32" i="28" s="1"/>
  <c r="BP30" i="28"/>
  <c r="BQ30" i="28" s="1"/>
  <c r="BR30" i="28" s="1"/>
  <c r="BP38" i="28"/>
  <c r="BQ38" i="28" s="1"/>
  <c r="BR38" i="28" s="1"/>
  <c r="BP43" i="28"/>
  <c r="BQ43" i="28" s="1"/>
  <c r="BR43" i="28" s="1"/>
  <c r="BP22" i="28"/>
  <c r="BQ22" i="28" s="1"/>
  <c r="BR22" i="28" s="1"/>
  <c r="BP35" i="28"/>
  <c r="BQ35" i="28" s="1"/>
  <c r="BR35" i="28" s="1"/>
  <c r="BE15" i="28"/>
  <c r="BF15" i="28" s="1"/>
  <c r="BG15" i="28" s="1"/>
  <c r="BE36" i="28"/>
  <c r="BF36" i="28" s="1"/>
  <c r="BG36" i="28" s="1"/>
  <c r="BE30" i="28"/>
  <c r="BF30" i="28" s="1"/>
  <c r="BG30" i="28" s="1"/>
  <c r="BE19" i="28"/>
  <c r="BF19" i="28" s="1"/>
  <c r="BG19" i="28" s="1"/>
  <c r="BE13" i="28"/>
  <c r="BF13" i="28" s="1"/>
  <c r="BG13" i="28" s="1"/>
  <c r="BE12" i="28"/>
  <c r="BF12" i="28" s="1"/>
  <c r="BG12" i="28" s="1"/>
  <c r="BE29" i="28"/>
  <c r="BF29" i="28" s="1"/>
  <c r="BG29" i="28" s="1"/>
  <c r="BE44" i="28"/>
  <c r="BF44" i="28" s="1"/>
  <c r="BG44" i="28" s="1"/>
  <c r="BE39" i="28"/>
  <c r="BF39" i="28" s="1"/>
  <c r="BG39" i="28" s="1"/>
  <c r="BE23" i="28"/>
  <c r="BF23" i="28" s="1"/>
  <c r="BG23" i="28" s="1"/>
  <c r="BE27" i="28"/>
  <c r="BF27" i="28" s="1"/>
  <c r="BG27" i="28" s="1"/>
  <c r="BE42" i="28"/>
  <c r="BF42" i="28" s="1"/>
  <c r="BG42" i="28" s="1"/>
  <c r="BE40" i="28"/>
  <c r="BF40" i="28" s="1"/>
  <c r="BG40" i="28" s="1"/>
  <c r="BE22" i="28"/>
  <c r="BF22" i="28" s="1"/>
  <c r="BG22" i="28" s="1"/>
  <c r="BE28" i="28"/>
  <c r="BF28" i="28" s="1"/>
  <c r="BG28" i="28" s="1"/>
  <c r="BE18" i="28"/>
  <c r="BF18" i="28" s="1"/>
  <c r="BG18" i="28" s="1"/>
  <c r="BE17" i="28"/>
  <c r="BF17" i="28" s="1"/>
  <c r="BG17" i="28" s="1"/>
  <c r="BE16" i="28"/>
  <c r="BF16" i="28" s="1"/>
  <c r="BG16" i="28" s="1"/>
  <c r="BE26" i="28"/>
  <c r="BF26" i="28" s="1"/>
  <c r="BG26" i="28" s="1"/>
  <c r="BE25" i="28"/>
  <c r="BF25" i="28" s="1"/>
  <c r="BG25" i="28" s="1"/>
  <c r="BE38" i="28"/>
  <c r="BF38" i="28" s="1"/>
  <c r="BG38" i="28" s="1"/>
  <c r="BE31" i="28"/>
  <c r="BF31" i="28" s="1"/>
  <c r="BG31" i="28" s="1"/>
  <c r="BE20" i="28"/>
  <c r="BF20" i="28" s="1"/>
  <c r="BG20" i="28" s="1"/>
  <c r="BE35" i="28"/>
  <c r="BF35" i="28" s="1"/>
  <c r="BG35" i="28" s="1"/>
  <c r="BE21" i="28"/>
  <c r="BF21" i="28" s="1"/>
  <c r="BG21" i="28" s="1"/>
  <c r="BE37" i="28"/>
  <c r="BF37" i="28" s="1"/>
  <c r="BG37" i="28" s="1"/>
  <c r="BE41" i="28"/>
  <c r="BF41" i="28" s="1"/>
  <c r="BG41" i="28" s="1"/>
  <c r="BE43" i="28"/>
  <c r="BF43" i="28" s="1"/>
  <c r="BG43" i="28" s="1"/>
  <c r="AT42" i="28"/>
  <c r="AU42" i="28" s="1"/>
  <c r="AV42" i="28" s="1"/>
  <c r="AT41" i="28"/>
  <c r="AU41" i="28" s="1"/>
  <c r="AV41" i="28" s="1"/>
  <c r="AT40" i="28"/>
  <c r="AU40" i="28" s="1"/>
  <c r="AV40" i="28" s="1"/>
  <c r="AT34" i="28"/>
  <c r="AU34" i="28" s="1"/>
  <c r="AV34" i="28" s="1"/>
  <c r="AT33" i="28"/>
  <c r="AU33" i="28" s="1"/>
  <c r="AV33" i="28" s="1"/>
  <c r="AT32" i="28"/>
  <c r="AU32" i="28" s="1"/>
  <c r="AV32" i="28" s="1"/>
  <c r="X29" i="28"/>
  <c r="Y29" i="28" s="1"/>
  <c r="Z29" i="28" s="1"/>
  <c r="AT23" i="28"/>
  <c r="AU23" i="28" s="1"/>
  <c r="AV23" i="28" s="1"/>
  <c r="X19" i="28"/>
  <c r="Y19" i="28" s="1"/>
  <c r="Z19" i="28" s="1"/>
  <c r="AI18" i="28"/>
  <c r="AJ18" i="28" s="1"/>
  <c r="AK18" i="28" s="1"/>
  <c r="AI17" i="28"/>
  <c r="AJ17" i="28" s="1"/>
  <c r="AK17" i="28" s="1"/>
  <c r="AI16" i="28"/>
  <c r="AJ16" i="28" s="1"/>
  <c r="AK16" i="28" s="1"/>
  <c r="AI23" i="28"/>
  <c r="AJ23" i="28" s="1"/>
  <c r="AK23" i="28" s="1"/>
  <c r="X14" i="28"/>
  <c r="Y14" i="28" s="1"/>
  <c r="Z14" i="28" s="1"/>
  <c r="AT19" i="28"/>
  <c r="AU19" i="28" s="1"/>
  <c r="AV19" i="28" s="1"/>
  <c r="AT12" i="28"/>
  <c r="AU12" i="28" s="1"/>
  <c r="AV12" i="28" s="1"/>
  <c r="X15" i="28"/>
  <c r="Y15" i="28" s="1"/>
  <c r="Z15" i="28" s="1"/>
  <c r="AT14" i="28"/>
  <c r="AU14" i="28" s="1"/>
  <c r="AV14" i="28" s="1"/>
  <c r="AI31" i="28"/>
  <c r="AJ31" i="28" s="1"/>
  <c r="AK31" i="28" s="1"/>
  <c r="AT18" i="28"/>
  <c r="AU18" i="28" s="1"/>
  <c r="AV18" i="28" s="1"/>
  <c r="AI26" i="28"/>
  <c r="AJ26" i="28" s="1"/>
  <c r="AK26" i="28" s="1"/>
  <c r="AI36" i="28"/>
  <c r="AJ36" i="28" s="1"/>
  <c r="AK36" i="28" s="1"/>
  <c r="AI39" i="28"/>
  <c r="AJ39" i="28" s="1"/>
  <c r="AK39" i="28" s="1"/>
  <c r="X23" i="28"/>
  <c r="Y23" i="28" s="1"/>
  <c r="Z23" i="28" s="1"/>
  <c r="AT15" i="28"/>
  <c r="AU15" i="28" s="1"/>
  <c r="AV15" i="28" s="1"/>
  <c r="X13" i="28"/>
  <c r="Y13" i="28" s="1"/>
  <c r="Z13" i="28" s="1"/>
  <c r="X42" i="28"/>
  <c r="Y42" i="28" s="1"/>
  <c r="Z42" i="28" s="1"/>
  <c r="X41" i="28"/>
  <c r="Y41" i="28" s="1"/>
  <c r="Z41" i="28" s="1"/>
  <c r="X40" i="28"/>
  <c r="Y40" i="28" s="1"/>
  <c r="Z40" i="28" s="1"/>
  <c r="X34" i="28"/>
  <c r="Y34" i="28" s="1"/>
  <c r="Z34" i="28" s="1"/>
  <c r="X33" i="28"/>
  <c r="Y33" i="28" s="1"/>
  <c r="Z33" i="28" s="1"/>
  <c r="X32" i="28"/>
  <c r="Y32" i="28" s="1"/>
  <c r="Z32" i="28" s="1"/>
  <c r="AT26" i="28"/>
  <c r="AU26" i="28" s="1"/>
  <c r="AV26" i="28" s="1"/>
  <c r="AT25" i="28"/>
  <c r="AU25" i="28" s="1"/>
  <c r="AV25" i="28" s="1"/>
  <c r="AT24" i="28"/>
  <c r="AU24" i="28" s="1"/>
  <c r="AV24" i="28" s="1"/>
  <c r="AT13" i="28"/>
  <c r="AU13" i="28" s="1"/>
  <c r="AV13" i="28" s="1"/>
  <c r="AT30" i="28"/>
  <c r="AU30" i="28" s="1"/>
  <c r="AV30" i="28" s="1"/>
  <c r="X26" i="28"/>
  <c r="Y26" i="28" s="1"/>
  <c r="Z26" i="28" s="1"/>
  <c r="X25" i="28"/>
  <c r="Y25" i="28" s="1"/>
  <c r="Z25" i="28" s="1"/>
  <c r="X24" i="28"/>
  <c r="Y24" i="28" s="1"/>
  <c r="Z24" i="28" s="1"/>
  <c r="X30" i="28"/>
  <c r="Y30" i="28" s="1"/>
  <c r="Z30" i="28" s="1"/>
  <c r="X28" i="28"/>
  <c r="Y28" i="28" s="1"/>
  <c r="Z28" i="28" s="1"/>
  <c r="AT38" i="28"/>
  <c r="AU38" i="28" s="1"/>
  <c r="AV38" i="28" s="1"/>
  <c r="AI19" i="28"/>
  <c r="AJ19" i="28" s="1"/>
  <c r="AK19" i="28" s="1"/>
  <c r="AI13" i="28"/>
  <c r="AJ13" i="28" s="1"/>
  <c r="AK13" i="28" s="1"/>
  <c r="W17" i="27"/>
  <c r="X17" i="27" s="1"/>
  <c r="Y17" i="27" s="1"/>
  <c r="K42" i="27"/>
  <c r="L42" i="27" s="1"/>
  <c r="M42" i="27" s="1"/>
  <c r="AI36" i="27"/>
  <c r="AJ36" i="27" s="1"/>
  <c r="AK36" i="27" s="1"/>
  <c r="W20" i="27"/>
  <c r="X20" i="27" s="1"/>
  <c r="Y20" i="27" s="1"/>
  <c r="W25" i="27"/>
  <c r="X25" i="27" s="1"/>
  <c r="Y25" i="27" s="1"/>
  <c r="W38" i="27"/>
  <c r="X38" i="27" s="1"/>
  <c r="Y38" i="27" s="1"/>
  <c r="W12" i="27"/>
  <c r="X12" i="27" s="1"/>
  <c r="Y12" i="27" s="1"/>
  <c r="W33" i="27"/>
  <c r="X33" i="27" s="1"/>
  <c r="Y33" i="27" s="1"/>
  <c r="K12" i="27"/>
  <c r="L12" i="27" s="1"/>
  <c r="M12" i="27" s="1"/>
  <c r="K33" i="27"/>
  <c r="L33" i="27" s="1"/>
  <c r="M33" i="27" s="1"/>
  <c r="K26" i="27"/>
  <c r="L26" i="27" s="1"/>
  <c r="M26" i="27" s="1"/>
  <c r="AI18" i="27"/>
  <c r="AJ18" i="27" s="1"/>
  <c r="AK18" i="27" s="1"/>
  <c r="W21" i="27"/>
  <c r="X21" i="27" s="1"/>
  <c r="Y21" i="27" s="1"/>
  <c r="M22" i="28"/>
  <c r="N22" i="28" s="1"/>
  <c r="O22" i="28" s="1"/>
  <c r="AI27" i="27"/>
  <c r="AJ27" i="27" s="1"/>
  <c r="AK27" i="27" s="1"/>
  <c r="M18" i="28"/>
  <c r="N18" i="28" s="1"/>
  <c r="O18" i="28" s="1"/>
  <c r="M17" i="28"/>
  <c r="N17" i="28" s="1"/>
  <c r="O17" i="28" s="1"/>
  <c r="W41" i="27"/>
  <c r="X41" i="27" s="1"/>
  <c r="Y41" i="27" s="1"/>
  <c r="AI43" i="27"/>
  <c r="AJ43" i="27" s="1"/>
  <c r="AK43" i="27" s="1"/>
  <c r="K18" i="27"/>
  <c r="L18" i="27" s="1"/>
  <c r="M18" i="27" s="1"/>
  <c r="AG44" i="26"/>
  <c r="AF44" i="26"/>
  <c r="U44" i="26"/>
  <c r="T44" i="26"/>
  <c r="I44" i="26"/>
  <c r="H44" i="26"/>
  <c r="AG43" i="26"/>
  <c r="AF43" i="26"/>
  <c r="U43" i="26"/>
  <c r="T43" i="26"/>
  <c r="I43" i="26"/>
  <c r="H43" i="26"/>
  <c r="AG42" i="26"/>
  <c r="AF42" i="26"/>
  <c r="U42" i="26"/>
  <c r="T42" i="26"/>
  <c r="I42" i="26"/>
  <c r="H42" i="26"/>
  <c r="AG41" i="26"/>
  <c r="AF41" i="26"/>
  <c r="U41" i="26"/>
  <c r="T41" i="26"/>
  <c r="I41" i="26"/>
  <c r="H41" i="26"/>
  <c r="AG40" i="26"/>
  <c r="AF40" i="26"/>
  <c r="U40" i="26"/>
  <c r="T40" i="26"/>
  <c r="I40" i="26"/>
  <c r="H40" i="26"/>
  <c r="AG39" i="26"/>
  <c r="AF39" i="26"/>
  <c r="U39" i="26"/>
  <c r="T39" i="26"/>
  <c r="I39" i="26"/>
  <c r="H39" i="26"/>
  <c r="AG38" i="26"/>
  <c r="AF38" i="26"/>
  <c r="U38" i="26"/>
  <c r="T38" i="26"/>
  <c r="I38" i="26"/>
  <c r="H38" i="26"/>
  <c r="AG37" i="26"/>
  <c r="AF37" i="26"/>
  <c r="U37" i="26"/>
  <c r="T37" i="26"/>
  <c r="I37" i="26"/>
  <c r="H37" i="26"/>
  <c r="AG36" i="26"/>
  <c r="AF36" i="26"/>
  <c r="U36" i="26"/>
  <c r="T36" i="26"/>
  <c r="I36" i="26"/>
  <c r="H36" i="26"/>
  <c r="AG35" i="26"/>
  <c r="AF35" i="26"/>
  <c r="U35" i="26"/>
  <c r="T35" i="26"/>
  <c r="I35" i="26"/>
  <c r="H35" i="26"/>
  <c r="AG34" i="26"/>
  <c r="AF34" i="26"/>
  <c r="U34" i="26"/>
  <c r="T34" i="26"/>
  <c r="I34" i="26"/>
  <c r="H34" i="26"/>
  <c r="AG33" i="26"/>
  <c r="AF33" i="26"/>
  <c r="U33" i="26"/>
  <c r="T33" i="26"/>
  <c r="I33" i="26"/>
  <c r="H33" i="26"/>
  <c r="AG32" i="26"/>
  <c r="AF32" i="26"/>
  <c r="U32" i="26"/>
  <c r="T32" i="26"/>
  <c r="I32" i="26"/>
  <c r="H32" i="26"/>
  <c r="AG31" i="26"/>
  <c r="AF31" i="26"/>
  <c r="U31" i="26"/>
  <c r="T31" i="26"/>
  <c r="I31" i="26"/>
  <c r="H31" i="26"/>
  <c r="AG30" i="26"/>
  <c r="AF30" i="26"/>
  <c r="U30" i="26"/>
  <c r="T30" i="26"/>
  <c r="I30" i="26"/>
  <c r="H30" i="26"/>
  <c r="AG29" i="26"/>
  <c r="AF29" i="26"/>
  <c r="U29" i="26"/>
  <c r="T29" i="26"/>
  <c r="I29" i="26"/>
  <c r="H29" i="26"/>
  <c r="AG28" i="26"/>
  <c r="AF28" i="26"/>
  <c r="U28" i="26"/>
  <c r="T28" i="26"/>
  <c r="I28" i="26"/>
  <c r="H28" i="26"/>
  <c r="AG27" i="26"/>
  <c r="AF27" i="26"/>
  <c r="U27" i="26"/>
  <c r="T27" i="26"/>
  <c r="I27" i="26"/>
  <c r="H27" i="26"/>
  <c r="AG26" i="26"/>
  <c r="AF26" i="26"/>
  <c r="U26" i="26"/>
  <c r="T26" i="26"/>
  <c r="I26" i="26"/>
  <c r="H26" i="26"/>
  <c r="AG25" i="26"/>
  <c r="AF25" i="26"/>
  <c r="U25" i="26"/>
  <c r="T25" i="26"/>
  <c r="I25" i="26"/>
  <c r="H25" i="26"/>
  <c r="AG24" i="26"/>
  <c r="AF24" i="26"/>
  <c r="U24" i="26"/>
  <c r="T24" i="26"/>
  <c r="I24" i="26"/>
  <c r="H24" i="26"/>
  <c r="AG23" i="26"/>
  <c r="AF23" i="26"/>
  <c r="U23" i="26"/>
  <c r="T23" i="26"/>
  <c r="I23" i="26"/>
  <c r="H23" i="26"/>
  <c r="AG22" i="26"/>
  <c r="AF22" i="26"/>
  <c r="U22" i="26"/>
  <c r="T22" i="26"/>
  <c r="I22" i="26"/>
  <c r="H22" i="26"/>
  <c r="AG21" i="26"/>
  <c r="AF21" i="26"/>
  <c r="U21" i="26"/>
  <c r="T21" i="26"/>
  <c r="I21" i="26"/>
  <c r="H21" i="26"/>
  <c r="AG20" i="26"/>
  <c r="AF20" i="26"/>
  <c r="U20" i="26"/>
  <c r="T20" i="26"/>
  <c r="I20" i="26"/>
  <c r="H20" i="26"/>
  <c r="AG19" i="26"/>
  <c r="AF19" i="26"/>
  <c r="U19" i="26"/>
  <c r="T19" i="26"/>
  <c r="I19" i="26"/>
  <c r="H19" i="26"/>
  <c r="AG18" i="26"/>
  <c r="AF18" i="26"/>
  <c r="U18" i="26"/>
  <c r="T18" i="26"/>
  <c r="I18" i="26"/>
  <c r="H18" i="26"/>
  <c r="AG17" i="26"/>
  <c r="AF17" i="26"/>
  <c r="U17" i="26"/>
  <c r="T17" i="26"/>
  <c r="I17" i="26"/>
  <c r="H17" i="26"/>
  <c r="AG16" i="26"/>
  <c r="AF16" i="26"/>
  <c r="U16" i="26"/>
  <c r="T16" i="26"/>
  <c r="I16" i="26"/>
  <c r="H16" i="26"/>
  <c r="AG15" i="26"/>
  <c r="AF15" i="26"/>
  <c r="U15" i="26"/>
  <c r="T15" i="26"/>
  <c r="I15" i="26"/>
  <c r="H15" i="26"/>
  <c r="AG14" i="26"/>
  <c r="AF14" i="26"/>
  <c r="U14" i="26"/>
  <c r="T14" i="26"/>
  <c r="I14" i="26"/>
  <c r="H14" i="26"/>
  <c r="AG13" i="26"/>
  <c r="AF13" i="26"/>
  <c r="U13" i="26"/>
  <c r="T13" i="26"/>
  <c r="I13" i="26"/>
  <c r="H13" i="26"/>
  <c r="AG12" i="26"/>
  <c r="AF12" i="26"/>
  <c r="U12" i="26"/>
  <c r="T12" i="26"/>
  <c r="I12" i="26"/>
  <c r="H12" i="26"/>
  <c r="I18" i="25"/>
  <c r="H18" i="25"/>
  <c r="I17" i="25"/>
  <c r="H17" i="25"/>
  <c r="I8" i="25"/>
  <c r="H8" i="25"/>
  <c r="I18" i="24"/>
  <c r="H18" i="24"/>
  <c r="I17" i="24"/>
  <c r="H17" i="24"/>
  <c r="I16" i="24"/>
  <c r="H16" i="24"/>
  <c r="I14" i="24"/>
  <c r="H14" i="24"/>
  <c r="I13" i="24"/>
  <c r="H13" i="24"/>
  <c r="I12" i="24"/>
  <c r="H12" i="24"/>
  <c r="I11" i="24"/>
  <c r="H11" i="24"/>
  <c r="I10" i="24"/>
  <c r="H10" i="24"/>
  <c r="I9" i="24"/>
  <c r="H9" i="24"/>
  <c r="V20" i="26" l="1"/>
  <c r="W20" i="26" s="1"/>
  <c r="X20" i="26" s="1"/>
  <c r="Y20" i="26" s="1"/>
  <c r="AH25" i="26"/>
  <c r="AI25" i="26" s="1"/>
  <c r="AJ25" i="26" s="1"/>
  <c r="AK25" i="26" s="1"/>
  <c r="AH27" i="26"/>
  <c r="AI27" i="26" s="1"/>
  <c r="AJ27" i="26" s="1"/>
  <c r="AK27" i="26" s="1"/>
  <c r="V28" i="26"/>
  <c r="W28" i="26" s="1"/>
  <c r="X28" i="26" s="1"/>
  <c r="Y28" i="26" s="1"/>
  <c r="AH33" i="26"/>
  <c r="AI33" i="26" s="1"/>
  <c r="AJ33" i="26" s="1"/>
  <c r="AK33" i="26" s="1"/>
  <c r="AH41" i="26"/>
  <c r="AI41" i="26" s="1"/>
  <c r="AJ41" i="26" s="1"/>
  <c r="AK41" i="26" s="1"/>
  <c r="V44" i="26"/>
  <c r="W44" i="26" s="1"/>
  <c r="X44" i="26" s="1"/>
  <c r="Y44" i="26" s="1"/>
  <c r="V12" i="26"/>
  <c r="W12" i="26" s="1"/>
  <c r="X12" i="26" s="1"/>
  <c r="Y12" i="26" s="1"/>
  <c r="J13" i="26"/>
  <c r="K13" i="26" s="1"/>
  <c r="L13" i="26" s="1"/>
  <c r="M13" i="26" s="1"/>
  <c r="J31" i="26"/>
  <c r="K31" i="26" s="1"/>
  <c r="L31" i="26" s="1"/>
  <c r="M31" i="26" s="1"/>
  <c r="J12" i="26"/>
  <c r="J32" i="26"/>
  <c r="K32" i="26" s="1"/>
  <c r="L32" i="26" s="1"/>
  <c r="M32" i="26" s="1"/>
  <c r="J17" i="25"/>
  <c r="AH31" i="26"/>
  <c r="AI31" i="26" s="1"/>
  <c r="AJ31" i="26" s="1"/>
  <c r="AK31" i="26" s="1"/>
  <c r="AH34" i="26"/>
  <c r="AI34" i="26" s="1"/>
  <c r="AJ34" i="26" s="1"/>
  <c r="AK34" i="26" s="1"/>
  <c r="V18" i="26"/>
  <c r="W18" i="26" s="1"/>
  <c r="X18" i="26" s="1"/>
  <c r="Y18" i="26" s="1"/>
  <c r="V31" i="26"/>
  <c r="W31" i="26" s="1"/>
  <c r="X31" i="26" s="1"/>
  <c r="Y31" i="26" s="1"/>
  <c r="V33" i="26"/>
  <c r="W33" i="26" s="1"/>
  <c r="X33" i="26" s="1"/>
  <c r="Y33" i="26" s="1"/>
  <c r="V34" i="26"/>
  <c r="W34" i="26" s="1"/>
  <c r="X34" i="26" s="1"/>
  <c r="Y34" i="26" s="1"/>
  <c r="J23" i="26"/>
  <c r="K23" i="26" s="1"/>
  <c r="L23" i="26" s="1"/>
  <c r="M23" i="26" s="1"/>
  <c r="J27" i="26"/>
  <c r="K27" i="26" s="1"/>
  <c r="L27" i="26" s="1"/>
  <c r="M27" i="26" s="1"/>
  <c r="J36" i="26"/>
  <c r="K36" i="26" s="1"/>
  <c r="L36" i="26" s="1"/>
  <c r="M36" i="26" s="1"/>
  <c r="V42" i="26"/>
  <c r="W42" i="26" s="1"/>
  <c r="X42" i="26" s="1"/>
  <c r="Y42" i="26" s="1"/>
  <c r="J21" i="26"/>
  <c r="K21" i="26" s="1"/>
  <c r="L21" i="26" s="1"/>
  <c r="M21" i="26" s="1"/>
  <c r="AH20" i="26"/>
  <c r="AI20" i="26" s="1"/>
  <c r="AJ20" i="26" s="1"/>
  <c r="AK20" i="26" s="1"/>
  <c r="V21" i="26"/>
  <c r="W21" i="26" s="1"/>
  <c r="X21" i="26" s="1"/>
  <c r="Y21" i="26" s="1"/>
  <c r="AH22" i="26"/>
  <c r="AI22" i="26" s="1"/>
  <c r="AJ22" i="26" s="1"/>
  <c r="AK22" i="26" s="1"/>
  <c r="AH23" i="26"/>
  <c r="AI23" i="26" s="1"/>
  <c r="AJ23" i="26" s="1"/>
  <c r="AK23" i="26" s="1"/>
  <c r="J29" i="26"/>
  <c r="K29" i="26" s="1"/>
  <c r="L29" i="26" s="1"/>
  <c r="M29" i="26" s="1"/>
  <c r="J42" i="26"/>
  <c r="K42" i="26" s="1"/>
  <c r="L42" i="26" s="1"/>
  <c r="M42" i="26" s="1"/>
  <c r="AH42" i="26"/>
  <c r="AI42" i="26" s="1"/>
  <c r="AJ42" i="26" s="1"/>
  <c r="AK42" i="26" s="1"/>
  <c r="J44" i="26"/>
  <c r="K44" i="26" s="1"/>
  <c r="L44" i="26" s="1"/>
  <c r="M44" i="26" s="1"/>
  <c r="J15" i="26"/>
  <c r="K15" i="26" s="1"/>
  <c r="L15" i="26" s="1"/>
  <c r="M15" i="26" s="1"/>
  <c r="V16" i="26"/>
  <c r="W16" i="26" s="1"/>
  <c r="X16" i="26" s="1"/>
  <c r="Y16" i="26" s="1"/>
  <c r="J17" i="26"/>
  <c r="K17" i="26" s="1"/>
  <c r="L17" i="26" s="1"/>
  <c r="M17" i="26" s="1"/>
  <c r="AH17" i="26"/>
  <c r="AI17" i="26" s="1"/>
  <c r="AJ17" i="26" s="1"/>
  <c r="AK17" i="26" s="1"/>
  <c r="V36" i="26"/>
  <c r="W36" i="26" s="1"/>
  <c r="X36" i="26" s="1"/>
  <c r="Y36" i="26" s="1"/>
  <c r="AH37" i="26"/>
  <c r="AI37" i="26" s="1"/>
  <c r="AJ37" i="26" s="1"/>
  <c r="AK37" i="26" s="1"/>
  <c r="V38" i="26"/>
  <c r="W38" i="26" s="1"/>
  <c r="X38" i="26" s="1"/>
  <c r="Y38" i="26" s="1"/>
  <c r="J39" i="26"/>
  <c r="K39" i="26" s="1"/>
  <c r="L39" i="26" s="1"/>
  <c r="M39" i="26" s="1"/>
  <c r="V40" i="26"/>
  <c r="W40" i="26" s="1"/>
  <c r="X40" i="26" s="1"/>
  <c r="Y40" i="26" s="1"/>
  <c r="J41" i="26"/>
  <c r="K41" i="26" s="1"/>
  <c r="L41" i="26" s="1"/>
  <c r="M41" i="26" s="1"/>
  <c r="AH44" i="26"/>
  <c r="AI44" i="26" s="1"/>
  <c r="AJ44" i="26" s="1"/>
  <c r="AK44" i="26" s="1"/>
  <c r="J8" i="25"/>
  <c r="AH12" i="26"/>
  <c r="AI12" i="26" s="1"/>
  <c r="AJ12" i="26" s="1"/>
  <c r="AK12" i="26" s="1"/>
  <c r="V13" i="26"/>
  <c r="W13" i="26" s="1"/>
  <c r="X13" i="26" s="1"/>
  <c r="Y13" i="26" s="1"/>
  <c r="AH14" i="26"/>
  <c r="AI14" i="26" s="1"/>
  <c r="AJ14" i="26" s="1"/>
  <c r="AK14" i="26" s="1"/>
  <c r="AH15" i="26"/>
  <c r="AI15" i="26" s="1"/>
  <c r="AJ15" i="26" s="1"/>
  <c r="AK15" i="26" s="1"/>
  <c r="J19" i="26"/>
  <c r="K19" i="26" s="1"/>
  <c r="L19" i="26" s="1"/>
  <c r="M19" i="26" s="1"/>
  <c r="AH19" i="26"/>
  <c r="AI19" i="26" s="1"/>
  <c r="AJ19" i="26" s="1"/>
  <c r="AK19" i="26" s="1"/>
  <c r="V23" i="26"/>
  <c r="W23" i="26" s="1"/>
  <c r="X23" i="26" s="1"/>
  <c r="Y23" i="26" s="1"/>
  <c r="J24" i="26"/>
  <c r="K24" i="26" s="1"/>
  <c r="L24" i="26" s="1"/>
  <c r="M24" i="26" s="1"/>
  <c r="V25" i="26"/>
  <c r="W25" i="26" s="1"/>
  <c r="X25" i="26" s="1"/>
  <c r="Y25" i="26" s="1"/>
  <c r="V26" i="26"/>
  <c r="W26" i="26" s="1"/>
  <c r="X26" i="26" s="1"/>
  <c r="Y26" i="26" s="1"/>
  <c r="AH29" i="26"/>
  <c r="AI29" i="26" s="1"/>
  <c r="AJ29" i="26" s="1"/>
  <c r="AK29" i="26" s="1"/>
  <c r="V30" i="26"/>
  <c r="W30" i="26" s="1"/>
  <c r="X30" i="26" s="1"/>
  <c r="Y30" i="26" s="1"/>
  <c r="J34" i="26"/>
  <c r="K34" i="26" s="1"/>
  <c r="L34" i="26" s="1"/>
  <c r="M34" i="26" s="1"/>
  <c r="J37" i="26"/>
  <c r="K37" i="26" s="1"/>
  <c r="L37" i="26" s="1"/>
  <c r="M37" i="26" s="1"/>
  <c r="J18" i="25"/>
  <c r="V15" i="26"/>
  <c r="W15" i="26" s="1"/>
  <c r="X15" i="26" s="1"/>
  <c r="Y15" i="26" s="1"/>
  <c r="J16" i="26"/>
  <c r="K16" i="26" s="1"/>
  <c r="L16" i="26" s="1"/>
  <c r="M16" i="26" s="1"/>
  <c r="V17" i="26"/>
  <c r="W17" i="26" s="1"/>
  <c r="X17" i="26" s="1"/>
  <c r="Y17" i="26" s="1"/>
  <c r="AH21" i="26"/>
  <c r="AI21" i="26" s="1"/>
  <c r="AJ21" i="26" s="1"/>
  <c r="AK21" i="26" s="1"/>
  <c r="V22" i="26"/>
  <c r="W22" i="26" s="1"/>
  <c r="X22" i="26" s="1"/>
  <c r="Y22" i="26" s="1"/>
  <c r="J26" i="26"/>
  <c r="K26" i="26" s="1"/>
  <c r="L26" i="26" s="1"/>
  <c r="M26" i="26" s="1"/>
  <c r="AH26" i="26"/>
  <c r="AI26" i="26" s="1"/>
  <c r="AJ26" i="26" s="1"/>
  <c r="AK26" i="26" s="1"/>
  <c r="J28" i="26"/>
  <c r="K28" i="26" s="1"/>
  <c r="L28" i="26" s="1"/>
  <c r="M28" i="26" s="1"/>
  <c r="V32" i="26"/>
  <c r="W32" i="26" s="1"/>
  <c r="X32" i="26" s="1"/>
  <c r="Y32" i="26" s="1"/>
  <c r="J33" i="26"/>
  <c r="K33" i="26" s="1"/>
  <c r="L33" i="26" s="1"/>
  <c r="M33" i="26" s="1"/>
  <c r="AH36" i="26"/>
  <c r="AI36" i="26" s="1"/>
  <c r="AJ36" i="26" s="1"/>
  <c r="AK36" i="26" s="1"/>
  <c r="V37" i="26"/>
  <c r="W37" i="26" s="1"/>
  <c r="X37" i="26" s="1"/>
  <c r="Y37" i="26" s="1"/>
  <c r="AH38" i="26"/>
  <c r="AI38" i="26" s="1"/>
  <c r="AJ38" i="26" s="1"/>
  <c r="AK38" i="26" s="1"/>
  <c r="AH39" i="26"/>
  <c r="AI39" i="26" s="1"/>
  <c r="AJ39" i="26" s="1"/>
  <c r="AK39" i="26" s="1"/>
  <c r="J43" i="26"/>
  <c r="K43" i="26" s="1"/>
  <c r="L43" i="26" s="1"/>
  <c r="M43" i="26" s="1"/>
  <c r="AH43" i="26"/>
  <c r="AI43" i="26" s="1"/>
  <c r="AJ43" i="26" s="1"/>
  <c r="AK43" i="26" s="1"/>
  <c r="J9" i="24"/>
  <c r="K9" i="24" s="1"/>
  <c r="L9" i="24" s="1"/>
  <c r="M9" i="24" s="1"/>
  <c r="J11" i="24"/>
  <c r="K11" i="24" s="1"/>
  <c r="L11" i="24" s="1"/>
  <c r="M11" i="24" s="1"/>
  <c r="J13" i="24"/>
  <c r="K13" i="24" s="1"/>
  <c r="L13" i="24" s="1"/>
  <c r="M13" i="24" s="1"/>
  <c r="J16" i="24"/>
  <c r="K16" i="24" s="1"/>
  <c r="L16" i="24" s="1"/>
  <c r="M16" i="24" s="1"/>
  <c r="J18" i="24"/>
  <c r="K18" i="24" s="1"/>
  <c r="L18" i="24" s="1"/>
  <c r="M18" i="24" s="1"/>
  <c r="AH13" i="26"/>
  <c r="AI13" i="26" s="1"/>
  <c r="AJ13" i="26" s="1"/>
  <c r="AK13" i="26" s="1"/>
  <c r="V14" i="26"/>
  <c r="W14" i="26" s="1"/>
  <c r="X14" i="26" s="1"/>
  <c r="Y14" i="26" s="1"/>
  <c r="J18" i="26"/>
  <c r="K18" i="26" s="1"/>
  <c r="L18" i="26" s="1"/>
  <c r="M18" i="26" s="1"/>
  <c r="AH18" i="26"/>
  <c r="AI18" i="26" s="1"/>
  <c r="AJ18" i="26" s="1"/>
  <c r="AK18" i="26" s="1"/>
  <c r="J20" i="26"/>
  <c r="K20" i="26" s="1"/>
  <c r="L20" i="26" s="1"/>
  <c r="M20" i="26" s="1"/>
  <c r="V24" i="26"/>
  <c r="W24" i="26" s="1"/>
  <c r="X24" i="26" s="1"/>
  <c r="Y24" i="26" s="1"/>
  <c r="J25" i="26"/>
  <c r="K25" i="26" s="1"/>
  <c r="L25" i="26" s="1"/>
  <c r="M25" i="26" s="1"/>
  <c r="AH28" i="26"/>
  <c r="AI28" i="26" s="1"/>
  <c r="AJ28" i="26" s="1"/>
  <c r="AK28" i="26" s="1"/>
  <c r="V29" i="26"/>
  <c r="W29" i="26" s="1"/>
  <c r="X29" i="26" s="1"/>
  <c r="Y29" i="26" s="1"/>
  <c r="AH30" i="26"/>
  <c r="AI30" i="26" s="1"/>
  <c r="AJ30" i="26" s="1"/>
  <c r="AK30" i="26" s="1"/>
  <c r="J35" i="26"/>
  <c r="K35" i="26" s="1"/>
  <c r="L35" i="26" s="1"/>
  <c r="M35" i="26" s="1"/>
  <c r="AH35" i="26"/>
  <c r="AI35" i="26" s="1"/>
  <c r="AJ35" i="26" s="1"/>
  <c r="AK35" i="26" s="1"/>
  <c r="V39" i="26"/>
  <c r="W39" i="26" s="1"/>
  <c r="X39" i="26" s="1"/>
  <c r="Y39" i="26" s="1"/>
  <c r="J40" i="26"/>
  <c r="K40" i="26" s="1"/>
  <c r="L40" i="26" s="1"/>
  <c r="M40" i="26" s="1"/>
  <c r="V41" i="26"/>
  <c r="W41" i="26" s="1"/>
  <c r="X41" i="26" s="1"/>
  <c r="Y41" i="26" s="1"/>
  <c r="K12" i="26"/>
  <c r="L12" i="26" s="1"/>
  <c r="M12" i="26" s="1"/>
  <c r="J10" i="24"/>
  <c r="J12" i="24"/>
  <c r="K12" i="24" s="1"/>
  <c r="L12" i="24" s="1"/>
  <c r="M12" i="24" s="1"/>
  <c r="J14" i="24"/>
  <c r="J17" i="24"/>
  <c r="K17" i="24" s="1"/>
  <c r="L17" i="24" s="1"/>
  <c r="M17" i="24" s="1"/>
  <c r="J14" i="26"/>
  <c r="AH16" i="26"/>
  <c r="V19" i="26"/>
  <c r="J22" i="26"/>
  <c r="AH24" i="26"/>
  <c r="V27" i="26"/>
  <c r="J30" i="26"/>
  <c r="AH32" i="26"/>
  <c r="V35" i="26"/>
  <c r="J38" i="26"/>
  <c r="AH40" i="26"/>
  <c r="V43" i="26"/>
  <c r="K18" i="25" l="1"/>
  <c r="L18" i="25" s="1"/>
  <c r="M18" i="25" s="1"/>
  <c r="K8" i="25"/>
  <c r="L8" i="25" s="1"/>
  <c r="M8" i="25" s="1"/>
  <c r="K17" i="25"/>
  <c r="L17" i="25" s="1"/>
  <c r="M17" i="25" s="1"/>
  <c r="W35" i="26"/>
  <c r="X35" i="26" s="1"/>
  <c r="Y35" i="26" s="1"/>
  <c r="K14" i="26"/>
  <c r="L14" i="26" s="1"/>
  <c r="M14" i="26" s="1"/>
  <c r="AI32" i="26"/>
  <c r="AJ32" i="26" s="1"/>
  <c r="AK32" i="26" s="1"/>
  <c r="K22" i="26"/>
  <c r="L22" i="26" s="1"/>
  <c r="M22" i="26" s="1"/>
  <c r="K38" i="26"/>
  <c r="L38" i="26" s="1"/>
  <c r="M38" i="26" s="1"/>
  <c r="W27" i="26"/>
  <c r="X27" i="26" s="1"/>
  <c r="Y27" i="26" s="1"/>
  <c r="AI16" i="26"/>
  <c r="AJ16" i="26" s="1"/>
  <c r="AK16" i="26" s="1"/>
  <c r="AI24" i="26"/>
  <c r="AJ24" i="26" s="1"/>
  <c r="AK24" i="26" s="1"/>
  <c r="K10" i="24"/>
  <c r="L10" i="24" s="1"/>
  <c r="M10" i="24" s="1"/>
  <c r="W43" i="26"/>
  <c r="X43" i="26" s="1"/>
  <c r="Y43" i="26" s="1"/>
  <c r="AI40" i="26"/>
  <c r="AJ40" i="26" s="1"/>
  <c r="AK40" i="26" s="1"/>
  <c r="K30" i="26"/>
  <c r="L30" i="26" s="1"/>
  <c r="M30" i="26" s="1"/>
  <c r="W19" i="26"/>
  <c r="X19" i="26" s="1"/>
  <c r="Y19" i="26" s="1"/>
  <c r="K14" i="24"/>
  <c r="L14" i="24" s="1"/>
  <c r="M14" i="24" s="1"/>
  <c r="H27" i="23"/>
  <c r="H26" i="23"/>
  <c r="H24" i="23"/>
  <c r="J24" i="23" s="1"/>
  <c r="K24" i="23" s="1"/>
  <c r="L24" i="23" s="1"/>
  <c r="M24" i="23" s="1"/>
  <c r="H23" i="23"/>
  <c r="J23" i="23" s="1"/>
  <c r="K23" i="23" s="1"/>
  <c r="L23" i="23" s="1"/>
  <c r="M23" i="23" s="1"/>
  <c r="H22" i="23"/>
  <c r="J22" i="23" s="1"/>
  <c r="H21" i="23"/>
  <c r="J21" i="23" s="1"/>
  <c r="K21" i="23" s="1"/>
  <c r="L21" i="23" s="1"/>
  <c r="M21" i="23" s="1"/>
  <c r="H20" i="23"/>
  <c r="J20" i="23" s="1"/>
  <c r="K20" i="23" s="1"/>
  <c r="L20" i="23" s="1"/>
  <c r="M20" i="23" s="1"/>
  <c r="H19" i="23"/>
  <c r="J19" i="23" s="1"/>
  <c r="K19" i="23" s="1"/>
  <c r="L19" i="23" s="1"/>
  <c r="M19" i="23" s="1"/>
  <c r="H17" i="23"/>
  <c r="J17" i="23" s="1"/>
  <c r="K17" i="23" s="1"/>
  <c r="H16" i="23"/>
  <c r="J16" i="23" s="1"/>
  <c r="K16" i="23" s="1"/>
  <c r="L16" i="23" s="1"/>
  <c r="M16" i="23" s="1"/>
  <c r="H14" i="23"/>
  <c r="J14" i="23" s="1"/>
  <c r="K14" i="23" s="1"/>
  <c r="L14" i="23" s="1"/>
  <c r="M14" i="23" s="1"/>
  <c r="H13" i="23"/>
  <c r="J13" i="23" s="1"/>
  <c r="K13" i="23" s="1"/>
  <c r="H12" i="23"/>
  <c r="J12" i="23" s="1"/>
  <c r="K12" i="23" s="1"/>
  <c r="H11" i="23"/>
  <c r="J11" i="23" s="1"/>
  <c r="K11" i="23" s="1"/>
  <c r="L11" i="23" s="1"/>
  <c r="M11" i="23" s="1"/>
  <c r="H10" i="23"/>
  <c r="J10" i="23" s="1"/>
  <c r="K10" i="23" s="1"/>
  <c r="L10" i="23" s="1"/>
  <c r="M10" i="23" s="1"/>
  <c r="H9" i="23"/>
  <c r="J9" i="23" s="1"/>
  <c r="K9" i="23" s="1"/>
  <c r="K22" i="23"/>
  <c r="J27" i="23"/>
  <c r="I27" i="23"/>
  <c r="J26" i="23"/>
  <c r="I26" i="23"/>
  <c r="K26" i="23" l="1"/>
  <c r="L26" i="23" s="1"/>
  <c r="M26" i="23" s="1"/>
  <c r="K27" i="23"/>
  <c r="L27" i="23" s="1"/>
  <c r="M27" i="23" s="1"/>
  <c r="L12" i="23"/>
  <c r="M12" i="23" s="1"/>
  <c r="L17" i="23"/>
  <c r="M17" i="23" s="1"/>
  <c r="L13" i="23"/>
  <c r="M13" i="23" s="1"/>
  <c r="L22" i="23"/>
  <c r="M22" i="23" s="1"/>
  <c r="L9" i="23"/>
  <c r="M9" i="23" s="1"/>
  <c r="R14" i="19" l="1"/>
  <c r="S14" i="19"/>
  <c r="G15" i="19"/>
  <c r="H15" i="19"/>
  <c r="R15" i="19"/>
  <c r="S15" i="19"/>
  <c r="G16" i="19"/>
  <c r="H16" i="19"/>
  <c r="R16" i="19"/>
  <c r="S16" i="19"/>
  <c r="G17" i="19"/>
  <c r="H17" i="19"/>
  <c r="R17" i="19"/>
  <c r="S17" i="19"/>
  <c r="G18" i="19"/>
  <c r="H18" i="19"/>
  <c r="R18" i="19"/>
  <c r="S18" i="19"/>
  <c r="G19" i="19"/>
  <c r="H19" i="19"/>
  <c r="R19" i="19"/>
  <c r="S19" i="19"/>
  <c r="G21" i="19"/>
  <c r="H21" i="19"/>
  <c r="R21" i="19"/>
  <c r="S21" i="19"/>
  <c r="G22" i="19"/>
  <c r="H22" i="19"/>
  <c r="R22" i="19"/>
  <c r="S22" i="19"/>
  <c r="G24" i="19"/>
  <c r="H24" i="19"/>
  <c r="R24" i="19"/>
  <c r="S24" i="19"/>
  <c r="G25" i="19"/>
  <c r="H25" i="19"/>
  <c r="R25" i="19"/>
  <c r="S25" i="19"/>
  <c r="G26" i="19"/>
  <c r="H26" i="19"/>
  <c r="R26" i="19"/>
  <c r="S26" i="19"/>
  <c r="G27" i="19"/>
  <c r="H27" i="19"/>
  <c r="R27" i="19"/>
  <c r="S27" i="19"/>
  <c r="G28" i="19"/>
  <c r="H28" i="19"/>
  <c r="R28" i="19"/>
  <c r="S28" i="19"/>
  <c r="G29" i="19"/>
  <c r="H29" i="19"/>
  <c r="R29" i="19"/>
  <c r="S29" i="19"/>
  <c r="G31" i="19"/>
  <c r="H31" i="19"/>
  <c r="R31" i="19"/>
  <c r="S31" i="19"/>
  <c r="G32" i="19"/>
  <c r="H32" i="19"/>
  <c r="R32" i="19"/>
  <c r="S32" i="19"/>
  <c r="G14" i="9"/>
  <c r="H14" i="9"/>
  <c r="R14" i="9"/>
  <c r="S14" i="9"/>
  <c r="G15" i="9"/>
  <c r="H15" i="9"/>
  <c r="R15" i="9"/>
  <c r="S15" i="9"/>
  <c r="G16" i="9"/>
  <c r="H16" i="9"/>
  <c r="R16" i="9"/>
  <c r="S16" i="9"/>
  <c r="G17" i="9"/>
  <c r="H17" i="9"/>
  <c r="R17" i="9"/>
  <c r="S17" i="9"/>
  <c r="G18" i="9"/>
  <c r="H18" i="9"/>
  <c r="R18" i="9"/>
  <c r="S18" i="9"/>
  <c r="G19" i="9"/>
  <c r="H19" i="9"/>
  <c r="R19" i="9"/>
  <c r="S19" i="9"/>
  <c r="G21" i="9"/>
  <c r="H21" i="9"/>
  <c r="R21" i="9"/>
  <c r="S21" i="9"/>
  <c r="G22" i="9"/>
  <c r="H22" i="9"/>
  <c r="R22" i="9"/>
  <c r="S22" i="9"/>
  <c r="G24" i="9"/>
  <c r="H24" i="9"/>
  <c r="R24" i="9"/>
  <c r="S24" i="9"/>
  <c r="G25" i="9"/>
  <c r="H25" i="9"/>
  <c r="R25" i="9"/>
  <c r="S25" i="9"/>
  <c r="G26" i="9"/>
  <c r="H26" i="9"/>
  <c r="R26" i="9"/>
  <c r="S26" i="9"/>
  <c r="G27" i="9"/>
  <c r="H27" i="9"/>
  <c r="R27" i="9"/>
  <c r="S27" i="9"/>
  <c r="G28" i="9"/>
  <c r="H28" i="9"/>
  <c r="R28" i="9"/>
  <c r="S28" i="9"/>
  <c r="G29" i="9"/>
  <c r="H29" i="9"/>
  <c r="R29" i="9"/>
  <c r="S29" i="9"/>
  <c r="G31" i="9"/>
  <c r="H31" i="9"/>
  <c r="R31" i="9"/>
  <c r="S31" i="9"/>
  <c r="G32" i="9"/>
  <c r="H32" i="9"/>
  <c r="R32" i="9"/>
  <c r="S32" i="9"/>
  <c r="G14" i="8"/>
  <c r="H14" i="8"/>
  <c r="R14" i="8"/>
  <c r="S14" i="8"/>
  <c r="G15" i="8"/>
  <c r="H15" i="8"/>
  <c r="R15" i="8"/>
  <c r="S15" i="8"/>
  <c r="G16" i="8"/>
  <c r="H16" i="8"/>
  <c r="R16" i="8"/>
  <c r="S16" i="8"/>
  <c r="G17" i="8"/>
  <c r="H17" i="8"/>
  <c r="R17" i="8"/>
  <c r="S17" i="8"/>
  <c r="G18" i="8"/>
  <c r="H18" i="8"/>
  <c r="R18" i="8"/>
  <c r="S18" i="8"/>
  <c r="G19" i="8"/>
  <c r="H19" i="8"/>
  <c r="R19" i="8"/>
  <c r="S19" i="8"/>
  <c r="G21" i="8"/>
  <c r="H21" i="8"/>
  <c r="R21" i="8"/>
  <c r="S21" i="8"/>
  <c r="G22" i="8"/>
  <c r="H22" i="8"/>
  <c r="R22" i="8"/>
  <c r="S22" i="8"/>
  <c r="G24" i="8"/>
  <c r="H24" i="8"/>
  <c r="R24" i="8"/>
  <c r="S24" i="8"/>
  <c r="G25" i="8"/>
  <c r="H25" i="8"/>
  <c r="R25" i="8"/>
  <c r="S25" i="8"/>
  <c r="G26" i="8"/>
  <c r="H26" i="8"/>
  <c r="R26" i="8"/>
  <c r="S26" i="8"/>
  <c r="G27" i="8"/>
  <c r="H27" i="8"/>
  <c r="R27" i="8"/>
  <c r="S27" i="8"/>
  <c r="G28" i="8"/>
  <c r="H28" i="8"/>
  <c r="R28" i="8"/>
  <c r="S28" i="8"/>
  <c r="G29" i="8"/>
  <c r="H29" i="8"/>
  <c r="R29" i="8"/>
  <c r="S29" i="8"/>
  <c r="G31" i="8"/>
  <c r="H31" i="8"/>
  <c r="R31" i="8"/>
  <c r="S31" i="8"/>
  <c r="G32" i="8"/>
  <c r="H32" i="8"/>
  <c r="R32" i="8"/>
  <c r="S32" i="8"/>
  <c r="G14" i="7"/>
  <c r="I14" i="7" s="1"/>
  <c r="J14" i="7" s="1"/>
  <c r="R14" i="7"/>
  <c r="S14" i="7"/>
  <c r="G15" i="7"/>
  <c r="H15" i="7"/>
  <c r="R15" i="7"/>
  <c r="S15" i="7"/>
  <c r="G16" i="7"/>
  <c r="H16" i="7"/>
  <c r="R16" i="7"/>
  <c r="S16" i="7"/>
  <c r="G17" i="7"/>
  <c r="H17" i="7"/>
  <c r="R17" i="7"/>
  <c r="S17" i="7"/>
  <c r="G18" i="7"/>
  <c r="H18" i="7"/>
  <c r="R18" i="7"/>
  <c r="S18" i="7"/>
  <c r="G19" i="7"/>
  <c r="H19" i="7"/>
  <c r="R19" i="7"/>
  <c r="S19" i="7"/>
  <c r="G21" i="7"/>
  <c r="H21" i="7"/>
  <c r="R21" i="7"/>
  <c r="S21" i="7"/>
  <c r="G22" i="7"/>
  <c r="H22" i="7"/>
  <c r="R22" i="7"/>
  <c r="S22" i="7"/>
  <c r="G24" i="7"/>
  <c r="H24" i="7"/>
  <c r="R24" i="7"/>
  <c r="S24" i="7"/>
  <c r="G25" i="7"/>
  <c r="H25" i="7"/>
  <c r="R25" i="7"/>
  <c r="S25" i="7"/>
  <c r="G26" i="7"/>
  <c r="H26" i="7"/>
  <c r="R26" i="7"/>
  <c r="S26" i="7"/>
  <c r="G27" i="7"/>
  <c r="H27" i="7"/>
  <c r="R27" i="7"/>
  <c r="S27" i="7"/>
  <c r="G28" i="7"/>
  <c r="H28" i="7"/>
  <c r="R28" i="7"/>
  <c r="S28" i="7"/>
  <c r="G29" i="7"/>
  <c r="H29" i="7"/>
  <c r="R29" i="7"/>
  <c r="S29" i="7"/>
  <c r="G31" i="7"/>
  <c r="H31" i="7"/>
  <c r="R31" i="7"/>
  <c r="S31" i="7"/>
  <c r="G32" i="7"/>
  <c r="H32" i="7"/>
  <c r="R32" i="7"/>
  <c r="S32" i="7"/>
  <c r="H13" i="4"/>
  <c r="I13" i="4"/>
  <c r="S13" i="4"/>
  <c r="T13" i="4"/>
  <c r="AO13" i="4"/>
  <c r="AP13" i="4"/>
  <c r="H14" i="4"/>
  <c r="I14" i="4"/>
  <c r="S14" i="4"/>
  <c r="T14" i="4"/>
  <c r="AO14" i="4"/>
  <c r="AP14" i="4"/>
  <c r="H15" i="4"/>
  <c r="I15" i="4"/>
  <c r="S15" i="4"/>
  <c r="T15" i="4"/>
  <c r="AO15" i="4"/>
  <c r="AP15" i="4"/>
  <c r="H16" i="4"/>
  <c r="I16" i="4"/>
  <c r="S16" i="4"/>
  <c r="T16" i="4"/>
  <c r="AO16" i="4"/>
  <c r="AP16" i="4"/>
  <c r="H17" i="4"/>
  <c r="I17" i="4"/>
  <c r="S17" i="4"/>
  <c r="T17" i="4"/>
  <c r="AO17" i="4"/>
  <c r="AP17" i="4"/>
  <c r="H18" i="4"/>
  <c r="I18" i="4"/>
  <c r="S18" i="4"/>
  <c r="T18" i="4"/>
  <c r="AO18" i="4"/>
  <c r="AP18" i="4"/>
  <c r="H19" i="4"/>
  <c r="I19" i="4"/>
  <c r="S19" i="4"/>
  <c r="T19" i="4"/>
  <c r="AO19" i="4"/>
  <c r="AP19" i="4"/>
  <c r="H20" i="4"/>
  <c r="I20" i="4"/>
  <c r="S20" i="4"/>
  <c r="T20" i="4"/>
  <c r="AO20" i="4"/>
  <c r="AP20" i="4"/>
  <c r="H21" i="4"/>
  <c r="I21" i="4"/>
  <c r="S21" i="4"/>
  <c r="T21" i="4"/>
  <c r="AO21" i="4"/>
  <c r="AP21" i="4"/>
  <c r="H22" i="4"/>
  <c r="I22" i="4"/>
  <c r="S22" i="4"/>
  <c r="T22" i="4"/>
  <c r="AO22" i="4"/>
  <c r="AP22" i="4"/>
  <c r="H23" i="4"/>
  <c r="I23" i="4"/>
  <c r="S23" i="4"/>
  <c r="T23" i="4"/>
  <c r="AO23" i="4"/>
  <c r="AP23" i="4"/>
  <c r="H24" i="4"/>
  <c r="I24" i="4"/>
  <c r="S24" i="4"/>
  <c r="T24" i="4"/>
  <c r="AO24" i="4"/>
  <c r="AP24" i="4"/>
  <c r="H25" i="4"/>
  <c r="I25" i="4"/>
  <c r="S25" i="4"/>
  <c r="T25" i="4"/>
  <c r="AO25" i="4"/>
  <c r="AP25" i="4"/>
  <c r="H26" i="4"/>
  <c r="I26" i="4"/>
  <c r="S26" i="4"/>
  <c r="T26" i="4"/>
  <c r="AO26" i="4"/>
  <c r="AP26" i="4"/>
  <c r="H27" i="4"/>
  <c r="I27" i="4"/>
  <c r="S27" i="4"/>
  <c r="T27" i="4"/>
  <c r="AO27" i="4"/>
  <c r="AP27" i="4"/>
  <c r="H28" i="4"/>
  <c r="I28" i="4"/>
  <c r="S28" i="4"/>
  <c r="T28" i="4"/>
  <c r="AO28" i="4"/>
  <c r="AP28" i="4"/>
  <c r="H29" i="4"/>
  <c r="I29" i="4"/>
  <c r="S29" i="4"/>
  <c r="T29" i="4"/>
  <c r="AO29" i="4"/>
  <c r="AP29" i="4"/>
  <c r="H30" i="4"/>
  <c r="I30" i="4"/>
  <c r="S30" i="4"/>
  <c r="T30" i="4"/>
  <c r="AO30" i="4"/>
  <c r="AP30" i="4"/>
  <c r="H31" i="4"/>
  <c r="I31" i="4"/>
  <c r="S31" i="4"/>
  <c r="T31" i="4"/>
  <c r="AO31" i="4"/>
  <c r="AP31" i="4"/>
  <c r="H32" i="4"/>
  <c r="I32" i="4"/>
  <c r="S32" i="4"/>
  <c r="T32" i="4"/>
  <c r="AO32" i="4"/>
  <c r="AP32" i="4"/>
  <c r="H33" i="4"/>
  <c r="I33" i="4"/>
  <c r="S33" i="4"/>
  <c r="T33" i="4"/>
  <c r="AO33" i="4"/>
  <c r="AP33" i="4"/>
  <c r="H34" i="4"/>
  <c r="I34" i="4"/>
  <c r="S34" i="4"/>
  <c r="T34" i="4"/>
  <c r="AO34" i="4"/>
  <c r="AP34" i="4"/>
  <c r="H35" i="4"/>
  <c r="I35" i="4"/>
  <c r="S35" i="4"/>
  <c r="T35" i="4"/>
  <c r="AO35" i="4"/>
  <c r="AP35" i="4"/>
  <c r="H36" i="4"/>
  <c r="I36" i="4"/>
  <c r="S36" i="4"/>
  <c r="T36" i="4"/>
  <c r="AO36" i="4"/>
  <c r="AP36" i="4"/>
  <c r="H37" i="4"/>
  <c r="I37" i="4"/>
  <c r="S37" i="4"/>
  <c r="T37" i="4"/>
  <c r="AO37" i="4"/>
  <c r="AP37" i="4"/>
  <c r="H38" i="4"/>
  <c r="I38" i="4"/>
  <c r="S38" i="4"/>
  <c r="T38" i="4"/>
  <c r="AO38" i="4"/>
  <c r="AP38" i="4"/>
  <c r="H39" i="4"/>
  <c r="I39" i="4"/>
  <c r="S39" i="4"/>
  <c r="T39" i="4"/>
  <c r="AO39" i="4"/>
  <c r="AP39" i="4"/>
  <c r="H40" i="4"/>
  <c r="I40" i="4"/>
  <c r="S40" i="4"/>
  <c r="T40" i="4"/>
  <c r="AO40" i="4"/>
  <c r="AP40" i="4"/>
  <c r="H41" i="4"/>
  <c r="I41" i="4"/>
  <c r="S41" i="4"/>
  <c r="T41" i="4"/>
  <c r="AO41" i="4"/>
  <c r="AP41" i="4"/>
  <c r="H42" i="4"/>
  <c r="I42" i="4"/>
  <c r="S42" i="4"/>
  <c r="T42" i="4"/>
  <c r="AO42" i="4"/>
  <c r="AP42" i="4"/>
  <c r="H43" i="4"/>
  <c r="I43" i="4"/>
  <c r="S43" i="4"/>
  <c r="T43" i="4"/>
  <c r="AO43" i="4"/>
  <c r="AP43" i="4"/>
  <c r="H44" i="4"/>
  <c r="I44" i="4"/>
  <c r="S44" i="4"/>
  <c r="T44" i="4"/>
  <c r="AO44" i="4"/>
  <c r="AP44" i="4"/>
  <c r="H45" i="4"/>
  <c r="I45" i="4"/>
  <c r="S45" i="4"/>
  <c r="T45" i="4"/>
  <c r="AO45" i="4"/>
  <c r="AP45" i="4"/>
  <c r="AQ45" i="4" l="1"/>
  <c r="AR45" i="4" s="1"/>
  <c r="AS45" i="4" s="1"/>
  <c r="AT45" i="4" s="1"/>
  <c r="U45" i="4"/>
  <c r="V45" i="4" s="1"/>
  <c r="W45" i="4" s="1"/>
  <c r="X45" i="4" s="1"/>
  <c r="AQ43" i="4"/>
  <c r="AR43" i="4" s="1"/>
  <c r="AS43" i="4" s="1"/>
  <c r="AT43" i="4" s="1"/>
  <c r="U43" i="4"/>
  <c r="V43" i="4" s="1"/>
  <c r="W43" i="4" s="1"/>
  <c r="X43" i="4" s="1"/>
  <c r="AQ41" i="4"/>
  <c r="AR41" i="4" s="1"/>
  <c r="AS41" i="4" s="1"/>
  <c r="AT41" i="4" s="1"/>
  <c r="U41" i="4"/>
  <c r="V41" i="4" s="1"/>
  <c r="W41" i="4" s="1"/>
  <c r="X41" i="4" s="1"/>
  <c r="AQ39" i="4"/>
  <c r="AR39" i="4" s="1"/>
  <c r="AS39" i="4" s="1"/>
  <c r="AT39" i="4" s="1"/>
  <c r="U39" i="4"/>
  <c r="V39" i="4" s="1"/>
  <c r="W39" i="4" s="1"/>
  <c r="X39" i="4" s="1"/>
  <c r="AQ37" i="4"/>
  <c r="AR37" i="4" s="1"/>
  <c r="AS37" i="4" s="1"/>
  <c r="AT37" i="4" s="1"/>
  <c r="U37" i="4"/>
  <c r="V37" i="4" s="1"/>
  <c r="W37" i="4" s="1"/>
  <c r="X37" i="4" s="1"/>
  <c r="AQ35" i="4"/>
  <c r="AR35" i="4" s="1"/>
  <c r="AS35" i="4" s="1"/>
  <c r="AT35" i="4" s="1"/>
  <c r="U35" i="4"/>
  <c r="V35" i="4" s="1"/>
  <c r="W35" i="4" s="1"/>
  <c r="X35" i="4" s="1"/>
  <c r="AQ33" i="4"/>
  <c r="AR33" i="4" s="1"/>
  <c r="AS33" i="4" s="1"/>
  <c r="AT33" i="4" s="1"/>
  <c r="U33" i="4"/>
  <c r="V33" i="4" s="1"/>
  <c r="W33" i="4" s="1"/>
  <c r="X33" i="4" s="1"/>
  <c r="AQ31" i="4"/>
  <c r="AR31" i="4" s="1"/>
  <c r="AS31" i="4" s="1"/>
  <c r="AT31" i="4" s="1"/>
  <c r="U31" i="4"/>
  <c r="V31" i="4" s="1"/>
  <c r="W31" i="4" s="1"/>
  <c r="X31" i="4" s="1"/>
  <c r="AQ29" i="4"/>
  <c r="AR29" i="4" s="1"/>
  <c r="AS29" i="4" s="1"/>
  <c r="AT29" i="4" s="1"/>
  <c r="U29" i="4"/>
  <c r="V29" i="4" s="1"/>
  <c r="W29" i="4" s="1"/>
  <c r="X29" i="4" s="1"/>
  <c r="AQ27" i="4"/>
  <c r="AR27" i="4" s="1"/>
  <c r="AS27" i="4" s="1"/>
  <c r="AT27" i="4" s="1"/>
  <c r="U27" i="4"/>
  <c r="V27" i="4" s="1"/>
  <c r="W27" i="4" s="1"/>
  <c r="X27" i="4" s="1"/>
  <c r="AQ25" i="4"/>
  <c r="AR25" i="4" s="1"/>
  <c r="AS25" i="4" s="1"/>
  <c r="AT25" i="4" s="1"/>
  <c r="U25" i="4"/>
  <c r="V25" i="4" s="1"/>
  <c r="W25" i="4" s="1"/>
  <c r="X25" i="4" s="1"/>
  <c r="AQ23" i="4"/>
  <c r="U23" i="4"/>
  <c r="V23" i="4" s="1"/>
  <c r="W23" i="4" s="1"/>
  <c r="X23" i="4" s="1"/>
  <c r="AQ21" i="4"/>
  <c r="AR21" i="4" s="1"/>
  <c r="AS21" i="4" s="1"/>
  <c r="AT21" i="4" s="1"/>
  <c r="U21" i="4"/>
  <c r="V21" i="4" s="1"/>
  <c r="W21" i="4" s="1"/>
  <c r="X21" i="4" s="1"/>
  <c r="AQ19" i="4"/>
  <c r="AR19" i="4" s="1"/>
  <c r="AS19" i="4" s="1"/>
  <c r="AT19" i="4" s="1"/>
  <c r="U19" i="4"/>
  <c r="V19" i="4" s="1"/>
  <c r="W19" i="4" s="1"/>
  <c r="X19" i="4" s="1"/>
  <c r="AQ17" i="4"/>
  <c r="AR17" i="4" s="1"/>
  <c r="AS17" i="4" s="1"/>
  <c r="AT17" i="4" s="1"/>
  <c r="U17" i="4"/>
  <c r="V17" i="4" s="1"/>
  <c r="W17" i="4" s="1"/>
  <c r="X17" i="4" s="1"/>
  <c r="AQ15" i="4"/>
  <c r="AR15" i="4" s="1"/>
  <c r="AS15" i="4" s="1"/>
  <c r="AT15" i="4" s="1"/>
  <c r="U15" i="4"/>
  <c r="V15" i="4" s="1"/>
  <c r="W15" i="4" s="1"/>
  <c r="X15" i="4" s="1"/>
  <c r="AQ13" i="4"/>
  <c r="AR13" i="4" s="1"/>
  <c r="AS13" i="4" s="1"/>
  <c r="AT13" i="4" s="1"/>
  <c r="U13" i="4"/>
  <c r="V13" i="4" s="1"/>
  <c r="W13" i="4" s="1"/>
  <c r="X13" i="4" s="1"/>
  <c r="AF44" i="4"/>
  <c r="AG44" i="4" s="1"/>
  <c r="AH44" i="4" s="1"/>
  <c r="AI44" i="4" s="1"/>
  <c r="J44" i="4"/>
  <c r="L44" i="4" s="1"/>
  <c r="M44" i="4" s="1"/>
  <c r="AF42" i="4"/>
  <c r="AG42" i="4" s="1"/>
  <c r="AH42" i="4" s="1"/>
  <c r="AI42" i="4" s="1"/>
  <c r="J42" i="4"/>
  <c r="K42" i="4" s="1"/>
  <c r="L42" i="4" s="1"/>
  <c r="M42" i="4" s="1"/>
  <c r="AF40" i="4"/>
  <c r="AG40" i="4" s="1"/>
  <c r="AH40" i="4" s="1"/>
  <c r="AI40" i="4" s="1"/>
  <c r="J40" i="4"/>
  <c r="K40" i="4" s="1"/>
  <c r="L40" i="4" s="1"/>
  <c r="M40" i="4" s="1"/>
  <c r="AF38" i="4"/>
  <c r="AG38" i="4" s="1"/>
  <c r="AH38" i="4" s="1"/>
  <c r="AI38" i="4" s="1"/>
  <c r="J38" i="4"/>
  <c r="K38" i="4" s="1"/>
  <c r="L38" i="4" s="1"/>
  <c r="M38" i="4" s="1"/>
  <c r="AF36" i="4"/>
  <c r="AG36" i="4" s="1"/>
  <c r="AH36" i="4" s="1"/>
  <c r="AI36" i="4" s="1"/>
  <c r="J36" i="4"/>
  <c r="K36" i="4" s="1"/>
  <c r="L36" i="4" s="1"/>
  <c r="M36" i="4" s="1"/>
  <c r="AF34" i="4"/>
  <c r="AG34" i="4" s="1"/>
  <c r="AH34" i="4" s="1"/>
  <c r="AI34" i="4" s="1"/>
  <c r="J34" i="4"/>
  <c r="K34" i="4" s="1"/>
  <c r="L34" i="4" s="1"/>
  <c r="M34" i="4" s="1"/>
  <c r="AF32" i="4"/>
  <c r="AG32" i="4" s="1"/>
  <c r="AH32" i="4" s="1"/>
  <c r="AI32" i="4" s="1"/>
  <c r="J32" i="4"/>
  <c r="K32" i="4" s="1"/>
  <c r="L32" i="4" s="1"/>
  <c r="M32" i="4" s="1"/>
  <c r="AF30" i="4"/>
  <c r="AG30" i="4" s="1"/>
  <c r="AH30" i="4" s="1"/>
  <c r="AI30" i="4" s="1"/>
  <c r="J30" i="4"/>
  <c r="K30" i="4" s="1"/>
  <c r="L30" i="4" s="1"/>
  <c r="M30" i="4" s="1"/>
  <c r="AF28" i="4"/>
  <c r="AG28" i="4" s="1"/>
  <c r="AH28" i="4" s="1"/>
  <c r="AI28" i="4" s="1"/>
  <c r="J28" i="4"/>
  <c r="K28" i="4" s="1"/>
  <c r="L28" i="4" s="1"/>
  <c r="M28" i="4" s="1"/>
  <c r="AF26" i="4"/>
  <c r="AG26" i="4" s="1"/>
  <c r="AH26" i="4" s="1"/>
  <c r="AI26" i="4" s="1"/>
  <c r="J26" i="4"/>
  <c r="K26" i="4" s="1"/>
  <c r="L26" i="4" s="1"/>
  <c r="M26" i="4" s="1"/>
  <c r="AF24" i="4"/>
  <c r="AG24" i="4" s="1"/>
  <c r="AH24" i="4" s="1"/>
  <c r="AI24" i="4" s="1"/>
  <c r="J24" i="4"/>
  <c r="K24" i="4" s="1"/>
  <c r="L24" i="4" s="1"/>
  <c r="M24" i="4" s="1"/>
  <c r="AF22" i="4"/>
  <c r="AG22" i="4" s="1"/>
  <c r="AH22" i="4" s="1"/>
  <c r="AI22" i="4" s="1"/>
  <c r="J22" i="4"/>
  <c r="K22" i="4" s="1"/>
  <c r="L22" i="4" s="1"/>
  <c r="M22" i="4" s="1"/>
  <c r="AF20" i="4"/>
  <c r="AG20" i="4" s="1"/>
  <c r="AH20" i="4" s="1"/>
  <c r="AI20" i="4" s="1"/>
  <c r="J20" i="4"/>
  <c r="K20" i="4" s="1"/>
  <c r="L20" i="4" s="1"/>
  <c r="M20" i="4" s="1"/>
  <c r="AF18" i="4"/>
  <c r="AG18" i="4" s="1"/>
  <c r="AH18" i="4" s="1"/>
  <c r="AI18" i="4" s="1"/>
  <c r="J18" i="4"/>
  <c r="K18" i="4" s="1"/>
  <c r="L18" i="4" s="1"/>
  <c r="M18" i="4" s="1"/>
  <c r="AF16" i="4"/>
  <c r="AG16" i="4" s="1"/>
  <c r="AH16" i="4" s="1"/>
  <c r="AI16" i="4" s="1"/>
  <c r="J16" i="4"/>
  <c r="K16" i="4" s="1"/>
  <c r="L16" i="4" s="1"/>
  <c r="M16" i="4" s="1"/>
  <c r="AF14" i="4"/>
  <c r="AG14" i="4" s="1"/>
  <c r="AH14" i="4" s="1"/>
  <c r="AI14" i="4" s="1"/>
  <c r="J14" i="4"/>
  <c r="K14" i="4" s="1"/>
  <c r="L14" i="4" s="1"/>
  <c r="M14" i="4" s="1"/>
  <c r="AR23" i="4"/>
  <c r="AS23" i="4" s="1"/>
  <c r="AT23" i="4" s="1"/>
  <c r="T32" i="19"/>
  <c r="T31" i="19"/>
  <c r="T29" i="19"/>
  <c r="T28" i="19"/>
  <c r="T27" i="19"/>
  <c r="T26" i="19"/>
  <c r="T25" i="19"/>
  <c r="T24" i="19"/>
  <c r="T22" i="19"/>
  <c r="T21" i="19"/>
  <c r="T19" i="19"/>
  <c r="T18" i="19"/>
  <c r="T17" i="19"/>
  <c r="T16" i="19"/>
  <c r="T15" i="19"/>
  <c r="T14" i="19"/>
  <c r="AF45" i="4"/>
  <c r="J45" i="4"/>
  <c r="AQ44" i="4"/>
  <c r="U44" i="4"/>
  <c r="AF43" i="4"/>
  <c r="J43" i="4"/>
  <c r="AQ42" i="4"/>
  <c r="U42" i="4"/>
  <c r="AF41" i="4"/>
  <c r="J41" i="4"/>
  <c r="AQ40" i="4"/>
  <c r="U40" i="4"/>
  <c r="AF39" i="4"/>
  <c r="J39" i="4"/>
  <c r="AQ38" i="4"/>
  <c r="U38" i="4"/>
  <c r="AF37" i="4"/>
  <c r="J37" i="4"/>
  <c r="AQ36" i="4"/>
  <c r="U36" i="4"/>
  <c r="AF35" i="4"/>
  <c r="J35" i="4"/>
  <c r="AQ34" i="4"/>
  <c r="U34" i="4"/>
  <c r="AF33" i="4"/>
  <c r="J33" i="4"/>
  <c r="AQ32" i="4"/>
  <c r="U32" i="4"/>
  <c r="AF31" i="4"/>
  <c r="J31" i="4"/>
  <c r="AQ30" i="4"/>
  <c r="U30" i="4"/>
  <c r="AF29" i="4"/>
  <c r="J29" i="4"/>
  <c r="AQ28" i="4"/>
  <c r="U28" i="4"/>
  <c r="AF27" i="4"/>
  <c r="J27" i="4"/>
  <c r="AQ26" i="4"/>
  <c r="U26" i="4"/>
  <c r="AF25" i="4"/>
  <c r="J25" i="4"/>
  <c r="AQ24" i="4"/>
  <c r="U24" i="4"/>
  <c r="AF23" i="4"/>
  <c r="J23" i="4"/>
  <c r="AQ22" i="4"/>
  <c r="U22" i="4"/>
  <c r="AF21" i="4"/>
  <c r="J21" i="4"/>
  <c r="AQ20" i="4"/>
  <c r="U20" i="4"/>
  <c r="AF19" i="4"/>
  <c r="J19" i="4"/>
  <c r="AQ18" i="4"/>
  <c r="U18" i="4"/>
  <c r="AF17" i="4"/>
  <c r="J17" i="4"/>
  <c r="AQ16" i="4"/>
  <c r="U16" i="4"/>
  <c r="AF15" i="4"/>
  <c r="J15" i="4"/>
  <c r="AQ14" i="4"/>
  <c r="U14" i="4"/>
  <c r="AF13" i="4"/>
  <c r="J13" i="4"/>
  <c r="I32" i="19"/>
  <c r="I31" i="19"/>
  <c r="I29" i="19"/>
  <c r="I28" i="19"/>
  <c r="I27" i="19"/>
  <c r="I26" i="19"/>
  <c r="I25" i="19"/>
  <c r="I24" i="19"/>
  <c r="I22" i="19"/>
  <c r="I21" i="19"/>
  <c r="I19" i="19"/>
  <c r="I18" i="19"/>
  <c r="I17" i="19"/>
  <c r="I16" i="19"/>
  <c r="I15" i="19"/>
  <c r="J15" i="19" s="1"/>
  <c r="T32" i="9"/>
  <c r="I32" i="9"/>
  <c r="T31" i="9"/>
  <c r="I31" i="9"/>
  <c r="T29" i="9"/>
  <c r="I29" i="9"/>
  <c r="T28" i="9"/>
  <c r="I28" i="9"/>
  <c r="T27" i="9"/>
  <c r="I27" i="9"/>
  <c r="T26" i="9"/>
  <c r="I26" i="9"/>
  <c r="T25" i="9"/>
  <c r="I25" i="9"/>
  <c r="T24" i="9"/>
  <c r="I24" i="9"/>
  <c r="T22" i="9"/>
  <c r="I22" i="9"/>
  <c r="T21" i="9"/>
  <c r="I21" i="9"/>
  <c r="T19" i="9"/>
  <c r="I19" i="9"/>
  <c r="T18" i="9"/>
  <c r="I18" i="9"/>
  <c r="T17" i="9"/>
  <c r="I17" i="9"/>
  <c r="T16" i="9"/>
  <c r="I16" i="9"/>
  <c r="T15" i="9"/>
  <c r="I15" i="9"/>
  <c r="T14" i="9"/>
  <c r="I14" i="9"/>
  <c r="T32" i="8"/>
  <c r="I32" i="8"/>
  <c r="T31" i="8"/>
  <c r="I31" i="8"/>
  <c r="T29" i="8"/>
  <c r="I29" i="8"/>
  <c r="T28" i="8"/>
  <c r="I28" i="8"/>
  <c r="T27" i="8"/>
  <c r="I27" i="8"/>
  <c r="T26" i="8"/>
  <c r="I26" i="8"/>
  <c r="T25" i="8"/>
  <c r="I25" i="8"/>
  <c r="T24" i="8"/>
  <c r="I24" i="8"/>
  <c r="T22" i="8"/>
  <c r="I22" i="8"/>
  <c r="T21" i="8"/>
  <c r="I21" i="8"/>
  <c r="T19" i="8"/>
  <c r="I19" i="8"/>
  <c r="T18" i="8"/>
  <c r="I18" i="8"/>
  <c r="T17" i="8"/>
  <c r="I17" i="8"/>
  <c r="T16" i="8"/>
  <c r="I16" i="8"/>
  <c r="T15" i="8"/>
  <c r="I15" i="8"/>
  <c r="T14" i="8"/>
  <c r="I14" i="8"/>
  <c r="T32" i="7"/>
  <c r="I32" i="7"/>
  <c r="T31" i="7"/>
  <c r="I31" i="7"/>
  <c r="T29" i="7"/>
  <c r="I29" i="7"/>
  <c r="T28" i="7"/>
  <c r="I28" i="7"/>
  <c r="T27" i="7"/>
  <c r="I27" i="7"/>
  <c r="T26" i="7"/>
  <c r="I26" i="7"/>
  <c r="T25" i="7"/>
  <c r="I25" i="7"/>
  <c r="T24" i="7"/>
  <c r="I24" i="7"/>
  <c r="T22" i="7"/>
  <c r="I22" i="7"/>
  <c r="T21" i="7"/>
  <c r="I21" i="7"/>
  <c r="T19" i="7"/>
  <c r="I19" i="7"/>
  <c r="T18" i="7"/>
  <c r="I18" i="7"/>
  <c r="T17" i="7"/>
  <c r="I17" i="7"/>
  <c r="T16" i="7"/>
  <c r="I16" i="7"/>
  <c r="T15" i="7"/>
  <c r="I15" i="7"/>
  <c r="T14" i="7"/>
  <c r="K14" i="7"/>
  <c r="L14" i="7" s="1"/>
  <c r="AR16" i="4" l="1"/>
  <c r="AS16" i="4" s="1"/>
  <c r="AT16" i="4" s="1"/>
  <c r="AR20" i="4"/>
  <c r="AS20" i="4" s="1"/>
  <c r="AT20" i="4" s="1"/>
  <c r="AR22" i="4"/>
  <c r="AS22" i="4" s="1"/>
  <c r="AT22" i="4" s="1"/>
  <c r="AR26" i="4"/>
  <c r="AS26" i="4" s="1"/>
  <c r="AT26" i="4" s="1"/>
  <c r="AR30" i="4"/>
  <c r="AS30" i="4" s="1"/>
  <c r="AT30" i="4" s="1"/>
  <c r="AR32" i="4"/>
  <c r="AS32" i="4" s="1"/>
  <c r="AT32" i="4" s="1"/>
  <c r="AR36" i="4"/>
  <c r="AS36" i="4" s="1"/>
  <c r="AT36" i="4" s="1"/>
  <c r="AR40" i="4"/>
  <c r="AS40" i="4" s="1"/>
  <c r="AT40" i="4" s="1"/>
  <c r="AR44" i="4"/>
  <c r="AS44" i="4" s="1"/>
  <c r="AT44" i="4" s="1"/>
  <c r="AR14" i="4"/>
  <c r="AS14" i="4" s="1"/>
  <c r="AT14" i="4" s="1"/>
  <c r="AR18" i="4"/>
  <c r="AS18" i="4" s="1"/>
  <c r="AT18" i="4" s="1"/>
  <c r="AR24" i="4"/>
  <c r="AS24" i="4" s="1"/>
  <c r="AT24" i="4" s="1"/>
  <c r="AR28" i="4"/>
  <c r="AS28" i="4" s="1"/>
  <c r="AT28" i="4" s="1"/>
  <c r="AR34" i="4"/>
  <c r="AS34" i="4" s="1"/>
  <c r="AT34" i="4" s="1"/>
  <c r="AR38" i="4"/>
  <c r="AS38" i="4" s="1"/>
  <c r="AT38" i="4" s="1"/>
  <c r="AR42" i="4"/>
  <c r="AS42" i="4" s="1"/>
  <c r="AT42" i="4" s="1"/>
  <c r="AG13" i="4"/>
  <c r="AH13" i="4" s="1"/>
  <c r="AI13" i="4" s="1"/>
  <c r="AG17" i="4"/>
  <c r="AH17" i="4" s="1"/>
  <c r="AI17" i="4" s="1"/>
  <c r="AG19" i="4"/>
  <c r="AH19" i="4" s="1"/>
  <c r="AI19" i="4" s="1"/>
  <c r="AG23" i="4"/>
  <c r="AH23" i="4" s="1"/>
  <c r="AI23" i="4" s="1"/>
  <c r="AG25" i="4"/>
  <c r="AH25" i="4" s="1"/>
  <c r="AI25" i="4" s="1"/>
  <c r="AG29" i="4"/>
  <c r="AH29" i="4" s="1"/>
  <c r="AI29" i="4" s="1"/>
  <c r="AG33" i="4"/>
  <c r="AH33" i="4" s="1"/>
  <c r="AI33" i="4" s="1"/>
  <c r="AG37" i="4"/>
  <c r="AH37" i="4" s="1"/>
  <c r="AI37" i="4" s="1"/>
  <c r="AG43" i="4"/>
  <c r="AH43" i="4" s="1"/>
  <c r="AI43" i="4" s="1"/>
  <c r="AG15" i="4"/>
  <c r="AH15" i="4" s="1"/>
  <c r="AI15" i="4" s="1"/>
  <c r="AG21" i="4"/>
  <c r="AH21" i="4" s="1"/>
  <c r="AI21" i="4" s="1"/>
  <c r="AG27" i="4"/>
  <c r="AH27" i="4" s="1"/>
  <c r="AI27" i="4" s="1"/>
  <c r="AG31" i="4"/>
  <c r="AH31" i="4" s="1"/>
  <c r="AI31" i="4" s="1"/>
  <c r="AG35" i="4"/>
  <c r="AH35" i="4" s="1"/>
  <c r="AI35" i="4" s="1"/>
  <c r="AG39" i="4"/>
  <c r="AH39" i="4" s="1"/>
  <c r="AI39" i="4" s="1"/>
  <c r="AG41" i="4"/>
  <c r="AH41" i="4" s="1"/>
  <c r="AI41" i="4" s="1"/>
  <c r="AG45" i="4"/>
  <c r="AH45" i="4" s="1"/>
  <c r="AI45" i="4" s="1"/>
  <c r="V14" i="4"/>
  <c r="W14" i="4" s="1"/>
  <c r="X14" i="4" s="1"/>
  <c r="V16" i="4"/>
  <c r="W16" i="4" s="1"/>
  <c r="X16" i="4" s="1"/>
  <c r="V18" i="4"/>
  <c r="W18" i="4" s="1"/>
  <c r="X18" i="4" s="1"/>
  <c r="V20" i="4"/>
  <c r="W20" i="4" s="1"/>
  <c r="X20" i="4" s="1"/>
  <c r="V22" i="4"/>
  <c r="W22" i="4" s="1"/>
  <c r="X22" i="4" s="1"/>
  <c r="V24" i="4"/>
  <c r="W24" i="4" s="1"/>
  <c r="X24" i="4" s="1"/>
  <c r="V26" i="4"/>
  <c r="W26" i="4" s="1"/>
  <c r="X26" i="4" s="1"/>
  <c r="V28" i="4"/>
  <c r="W28" i="4" s="1"/>
  <c r="X28" i="4" s="1"/>
  <c r="V30" i="4"/>
  <c r="W30" i="4" s="1"/>
  <c r="X30" i="4" s="1"/>
  <c r="V32" i="4"/>
  <c r="W32" i="4" s="1"/>
  <c r="X32" i="4" s="1"/>
  <c r="V34" i="4"/>
  <c r="W34" i="4" s="1"/>
  <c r="X34" i="4" s="1"/>
  <c r="V36" i="4"/>
  <c r="W36" i="4" s="1"/>
  <c r="X36" i="4" s="1"/>
  <c r="V38" i="4"/>
  <c r="W38" i="4" s="1"/>
  <c r="X38" i="4" s="1"/>
  <c r="V40" i="4"/>
  <c r="W40" i="4" s="1"/>
  <c r="X40" i="4" s="1"/>
  <c r="V42" i="4"/>
  <c r="W42" i="4" s="1"/>
  <c r="X42" i="4" s="1"/>
  <c r="V44" i="4"/>
  <c r="W44" i="4" s="1"/>
  <c r="X44" i="4" s="1"/>
  <c r="K13" i="4"/>
  <c r="L13" i="4" s="1"/>
  <c r="M13" i="4" s="1"/>
  <c r="K17" i="4"/>
  <c r="L17" i="4" s="1"/>
  <c r="M17" i="4" s="1"/>
  <c r="K21" i="4"/>
  <c r="L21" i="4" s="1"/>
  <c r="M21" i="4" s="1"/>
  <c r="K25" i="4"/>
  <c r="L25" i="4" s="1"/>
  <c r="M25" i="4" s="1"/>
  <c r="K29" i="4"/>
  <c r="L29" i="4" s="1"/>
  <c r="M29" i="4" s="1"/>
  <c r="K33" i="4"/>
  <c r="L33" i="4" s="1"/>
  <c r="M33" i="4" s="1"/>
  <c r="K37" i="4"/>
  <c r="L37" i="4" s="1"/>
  <c r="M37" i="4" s="1"/>
  <c r="K41" i="4"/>
  <c r="L41" i="4" s="1"/>
  <c r="M41" i="4" s="1"/>
  <c r="K45" i="4"/>
  <c r="L45" i="4" s="1"/>
  <c r="M45" i="4" s="1"/>
  <c r="K15" i="4"/>
  <c r="L15" i="4" s="1"/>
  <c r="M15" i="4" s="1"/>
  <c r="K19" i="4"/>
  <c r="L19" i="4" s="1"/>
  <c r="M19" i="4" s="1"/>
  <c r="K23" i="4"/>
  <c r="L23" i="4" s="1"/>
  <c r="M23" i="4" s="1"/>
  <c r="K27" i="4"/>
  <c r="L27" i="4" s="1"/>
  <c r="M27" i="4" s="1"/>
  <c r="K31" i="4"/>
  <c r="L31" i="4" s="1"/>
  <c r="M31" i="4" s="1"/>
  <c r="K35" i="4"/>
  <c r="L35" i="4" s="1"/>
  <c r="M35" i="4" s="1"/>
  <c r="K39" i="4"/>
  <c r="L39" i="4" s="1"/>
  <c r="M39" i="4" s="1"/>
  <c r="K43" i="4"/>
  <c r="L43" i="4" s="1"/>
  <c r="M43" i="4" s="1"/>
  <c r="U15" i="7"/>
  <c r="V15" i="7" s="1"/>
  <c r="W15" i="7" s="1"/>
  <c r="U17" i="7"/>
  <c r="V17" i="7" s="1"/>
  <c r="W17" i="7" s="1"/>
  <c r="U19" i="7"/>
  <c r="V19" i="7" s="1"/>
  <c r="W19" i="7" s="1"/>
  <c r="U22" i="7"/>
  <c r="V22" i="7" s="1"/>
  <c r="W22" i="7" s="1"/>
  <c r="U25" i="7"/>
  <c r="V25" i="7" s="1"/>
  <c r="W25" i="7" s="1"/>
  <c r="U27" i="7"/>
  <c r="V27" i="7" s="1"/>
  <c r="W27" i="7" s="1"/>
  <c r="U29" i="7"/>
  <c r="V29" i="7" s="1"/>
  <c r="W29" i="7" s="1"/>
  <c r="U32" i="7"/>
  <c r="V32" i="7" s="1"/>
  <c r="W32" i="7" s="1"/>
  <c r="U14" i="7"/>
  <c r="V14" i="7" s="1"/>
  <c r="W14" i="7" s="1"/>
  <c r="U16" i="7"/>
  <c r="V16" i="7" s="1"/>
  <c r="W16" i="7" s="1"/>
  <c r="U18" i="7"/>
  <c r="V18" i="7" s="1"/>
  <c r="W18" i="7" s="1"/>
  <c r="U21" i="7"/>
  <c r="V21" i="7" s="1"/>
  <c r="W21" i="7" s="1"/>
  <c r="U24" i="7"/>
  <c r="V24" i="7" s="1"/>
  <c r="W24" i="7" s="1"/>
  <c r="U26" i="7"/>
  <c r="V26" i="7" s="1"/>
  <c r="W26" i="7" s="1"/>
  <c r="U28" i="7"/>
  <c r="V28" i="7" s="1"/>
  <c r="W28" i="7" s="1"/>
  <c r="U31" i="7"/>
  <c r="V31" i="7" s="1"/>
  <c r="W31" i="7" s="1"/>
  <c r="J18" i="7"/>
  <c r="K18" i="7" s="1"/>
  <c r="L18" i="7" s="1"/>
  <c r="J24" i="7"/>
  <c r="K24" i="7" s="1"/>
  <c r="L24" i="7" s="1"/>
  <c r="J28" i="7"/>
  <c r="K28" i="7" s="1"/>
  <c r="L28" i="7" s="1"/>
  <c r="J31" i="7"/>
  <c r="K31" i="7" s="1"/>
  <c r="L31" i="7" s="1"/>
  <c r="J16" i="7"/>
  <c r="K16" i="7" s="1"/>
  <c r="L16" i="7" s="1"/>
  <c r="J21" i="7"/>
  <c r="K21" i="7" s="1"/>
  <c r="L21" i="7" s="1"/>
  <c r="J26" i="7"/>
  <c r="K26" i="7" s="1"/>
  <c r="L26" i="7" s="1"/>
  <c r="J15" i="7"/>
  <c r="K15" i="7" s="1"/>
  <c r="L15" i="7" s="1"/>
  <c r="J17" i="7"/>
  <c r="K17" i="7" s="1"/>
  <c r="L17" i="7" s="1"/>
  <c r="J19" i="7"/>
  <c r="K19" i="7" s="1"/>
  <c r="L19" i="7" s="1"/>
  <c r="J22" i="7"/>
  <c r="K22" i="7" s="1"/>
  <c r="L22" i="7" s="1"/>
  <c r="J25" i="7"/>
  <c r="K25" i="7" s="1"/>
  <c r="L25" i="7" s="1"/>
  <c r="J27" i="7"/>
  <c r="K27" i="7" s="1"/>
  <c r="L27" i="7" s="1"/>
  <c r="J29" i="7"/>
  <c r="K29" i="7" s="1"/>
  <c r="L29" i="7" s="1"/>
  <c r="J32" i="7"/>
  <c r="K32" i="7" s="1"/>
  <c r="L32" i="7" s="1"/>
  <c r="U15" i="8"/>
  <c r="V15" i="8" s="1"/>
  <c r="W15" i="8" s="1"/>
  <c r="U17" i="8"/>
  <c r="V17" i="8" s="1"/>
  <c r="W17" i="8" s="1"/>
  <c r="U19" i="8"/>
  <c r="V19" i="8" s="1"/>
  <c r="W19" i="8" s="1"/>
  <c r="U22" i="8"/>
  <c r="V22" i="8" s="1"/>
  <c r="W22" i="8" s="1"/>
  <c r="U25" i="8"/>
  <c r="V25" i="8" s="1"/>
  <c r="W25" i="8" s="1"/>
  <c r="U27" i="8"/>
  <c r="V27" i="8" s="1"/>
  <c r="W27" i="8" s="1"/>
  <c r="U29" i="8"/>
  <c r="V29" i="8" s="1"/>
  <c r="W29" i="8" s="1"/>
  <c r="U32" i="8"/>
  <c r="V32" i="8" s="1"/>
  <c r="W32" i="8" s="1"/>
  <c r="U14" i="8"/>
  <c r="V14" i="8" s="1"/>
  <c r="W14" i="8" s="1"/>
  <c r="U16" i="8"/>
  <c r="V16" i="8" s="1"/>
  <c r="W16" i="8" s="1"/>
  <c r="U18" i="8"/>
  <c r="V18" i="8" s="1"/>
  <c r="W18" i="8" s="1"/>
  <c r="U21" i="8"/>
  <c r="V21" i="8" s="1"/>
  <c r="W21" i="8" s="1"/>
  <c r="U24" i="8"/>
  <c r="V24" i="8" s="1"/>
  <c r="W24" i="8" s="1"/>
  <c r="U26" i="8"/>
  <c r="V26" i="8" s="1"/>
  <c r="W26" i="8" s="1"/>
  <c r="U28" i="8"/>
  <c r="V28" i="8" s="1"/>
  <c r="W28" i="8" s="1"/>
  <c r="U31" i="8"/>
  <c r="V31" i="8" s="1"/>
  <c r="W31" i="8" s="1"/>
  <c r="J14" i="8"/>
  <c r="K14" i="8" s="1"/>
  <c r="L14" i="8" s="1"/>
  <c r="J16" i="8"/>
  <c r="K16" i="8" s="1"/>
  <c r="L16" i="8" s="1"/>
  <c r="J18" i="8"/>
  <c r="K18" i="8" s="1"/>
  <c r="L18" i="8" s="1"/>
  <c r="J21" i="8"/>
  <c r="K21" i="8" s="1"/>
  <c r="L21" i="8" s="1"/>
  <c r="J26" i="8"/>
  <c r="K26" i="8" s="1"/>
  <c r="L26" i="8" s="1"/>
  <c r="J28" i="8"/>
  <c r="K28" i="8" s="1"/>
  <c r="L28" i="8" s="1"/>
  <c r="J31" i="8"/>
  <c r="K31" i="8" s="1"/>
  <c r="L31" i="8" s="1"/>
  <c r="J15" i="8"/>
  <c r="K15" i="8" s="1"/>
  <c r="L15" i="8" s="1"/>
  <c r="J17" i="8"/>
  <c r="K17" i="8" s="1"/>
  <c r="L17" i="8" s="1"/>
  <c r="J19" i="8"/>
  <c r="K19" i="8" s="1"/>
  <c r="L19" i="8" s="1"/>
  <c r="J22" i="8"/>
  <c r="K22" i="8" s="1"/>
  <c r="L22" i="8" s="1"/>
  <c r="J25" i="8"/>
  <c r="K25" i="8" s="1"/>
  <c r="L25" i="8" s="1"/>
  <c r="J27" i="8"/>
  <c r="K27" i="8" s="1"/>
  <c r="L27" i="8" s="1"/>
  <c r="J29" i="8"/>
  <c r="K29" i="8" s="1"/>
  <c r="L29" i="8" s="1"/>
  <c r="J32" i="8"/>
  <c r="K32" i="8" s="1"/>
  <c r="L32" i="8" s="1"/>
  <c r="J24" i="8"/>
  <c r="K24" i="8" s="1"/>
  <c r="L24" i="8" s="1"/>
  <c r="U15" i="9"/>
  <c r="V15" i="9" s="1"/>
  <c r="W15" i="9" s="1"/>
  <c r="U17" i="9"/>
  <c r="V17" i="9" s="1"/>
  <c r="W17" i="9" s="1"/>
  <c r="U19" i="9"/>
  <c r="V19" i="9" s="1"/>
  <c r="W19" i="9" s="1"/>
  <c r="U25" i="9"/>
  <c r="V25" i="9" s="1"/>
  <c r="W25" i="9" s="1"/>
  <c r="U27" i="9"/>
  <c r="V27" i="9" s="1"/>
  <c r="W27" i="9" s="1"/>
  <c r="U29" i="9"/>
  <c r="V29" i="9" s="1"/>
  <c r="W29" i="9" s="1"/>
  <c r="U32" i="9"/>
  <c r="V32" i="9" s="1"/>
  <c r="W32" i="9" s="1"/>
  <c r="U14" i="9"/>
  <c r="V14" i="9" s="1"/>
  <c r="W14" i="9" s="1"/>
  <c r="U16" i="9"/>
  <c r="V16" i="9" s="1"/>
  <c r="W16" i="9" s="1"/>
  <c r="U18" i="9"/>
  <c r="V18" i="9" s="1"/>
  <c r="W18" i="9" s="1"/>
  <c r="U21" i="9"/>
  <c r="V21" i="9" s="1"/>
  <c r="W21" i="9" s="1"/>
  <c r="U24" i="9"/>
  <c r="V24" i="9" s="1"/>
  <c r="W24" i="9" s="1"/>
  <c r="U26" i="9"/>
  <c r="V26" i="9" s="1"/>
  <c r="W26" i="9" s="1"/>
  <c r="U28" i="9"/>
  <c r="V28" i="9" s="1"/>
  <c r="W28" i="9" s="1"/>
  <c r="U31" i="9"/>
  <c r="V31" i="9" s="1"/>
  <c r="W31" i="9" s="1"/>
  <c r="U22" i="9"/>
  <c r="V22" i="9" s="1"/>
  <c r="W22" i="9" s="1"/>
  <c r="J18" i="9"/>
  <c r="K18" i="9" s="1"/>
  <c r="L18" i="9" s="1"/>
  <c r="J24" i="9"/>
  <c r="K24" i="9" s="1"/>
  <c r="L24" i="9" s="1"/>
  <c r="J31" i="9"/>
  <c r="K31" i="9" s="1"/>
  <c r="L31" i="9" s="1"/>
  <c r="J16" i="9"/>
  <c r="K16" i="9" s="1"/>
  <c r="L16" i="9" s="1"/>
  <c r="J26" i="9"/>
  <c r="K26" i="9" s="1"/>
  <c r="L26" i="9" s="1"/>
  <c r="J19" i="9"/>
  <c r="K19" i="9" s="1"/>
  <c r="L19" i="9" s="1"/>
  <c r="J27" i="9"/>
  <c r="K27" i="9" s="1"/>
  <c r="L27" i="9" s="1"/>
  <c r="J32" i="9"/>
  <c r="K32" i="9" s="1"/>
  <c r="L32" i="9" s="1"/>
  <c r="J14" i="9"/>
  <c r="K14" i="9" s="1"/>
  <c r="L14" i="9" s="1"/>
  <c r="J21" i="9"/>
  <c r="K21" i="9" s="1"/>
  <c r="L21" i="9" s="1"/>
  <c r="J28" i="9"/>
  <c r="K28" i="9" s="1"/>
  <c r="L28" i="9" s="1"/>
  <c r="J15" i="9"/>
  <c r="K15" i="9" s="1"/>
  <c r="L15" i="9" s="1"/>
  <c r="J17" i="9"/>
  <c r="K17" i="9" s="1"/>
  <c r="L17" i="9" s="1"/>
  <c r="J22" i="9"/>
  <c r="K22" i="9" s="1"/>
  <c r="L22" i="9" s="1"/>
  <c r="J25" i="9"/>
  <c r="K25" i="9" s="1"/>
  <c r="L25" i="9" s="1"/>
  <c r="J29" i="9"/>
  <c r="K29" i="9" s="1"/>
  <c r="L29" i="9" s="1"/>
  <c r="U19" i="19"/>
  <c r="V19" i="19" s="1"/>
  <c r="W19" i="19" s="1"/>
  <c r="K15" i="19"/>
  <c r="L15" i="19" s="1"/>
  <c r="J19" i="19"/>
  <c r="K19" i="19" s="1"/>
  <c r="L19" i="19" s="1"/>
  <c r="J25" i="19"/>
  <c r="K25" i="19" s="1"/>
  <c r="L25" i="19" s="1"/>
  <c r="J29" i="19"/>
  <c r="K29" i="19" s="1"/>
  <c r="L29" i="19" s="1"/>
  <c r="U16" i="19"/>
  <c r="V16" i="19" s="1"/>
  <c r="W16" i="19" s="1"/>
  <c r="U21" i="19"/>
  <c r="V21" i="19" s="1"/>
  <c r="W21" i="19" s="1"/>
  <c r="U26" i="19"/>
  <c r="V26" i="19" s="1"/>
  <c r="W26" i="19" s="1"/>
  <c r="U31" i="19"/>
  <c r="V31" i="19" s="1"/>
  <c r="W31" i="19" s="1"/>
  <c r="U25" i="19"/>
  <c r="V25" i="19" s="1"/>
  <c r="W25" i="19" s="1"/>
  <c r="J16" i="19"/>
  <c r="K16" i="19" s="1"/>
  <c r="L16" i="19" s="1"/>
  <c r="J21" i="19"/>
  <c r="K21" i="19" s="1"/>
  <c r="L21" i="19" s="1"/>
  <c r="J26" i="19"/>
  <c r="K26" i="19" s="1"/>
  <c r="L26" i="19" s="1"/>
  <c r="J31" i="19"/>
  <c r="K31" i="19" s="1"/>
  <c r="L31" i="19" s="1"/>
  <c r="U17" i="19"/>
  <c r="V17" i="19" s="1"/>
  <c r="W17" i="19" s="1"/>
  <c r="U22" i="19"/>
  <c r="V22" i="19" s="1"/>
  <c r="W22" i="19" s="1"/>
  <c r="U27" i="19"/>
  <c r="V27" i="19" s="1"/>
  <c r="W27" i="19" s="1"/>
  <c r="U32" i="19"/>
  <c r="V32" i="19" s="1"/>
  <c r="W32" i="19" s="1"/>
  <c r="K14" i="19"/>
  <c r="L14" i="19" s="1"/>
  <c r="J18" i="19"/>
  <c r="K18" i="19" s="1"/>
  <c r="L18" i="19" s="1"/>
  <c r="J24" i="19"/>
  <c r="K24" i="19" s="1"/>
  <c r="L24" i="19" s="1"/>
  <c r="J28" i="19"/>
  <c r="K28" i="19" s="1"/>
  <c r="L28" i="19" s="1"/>
  <c r="U15" i="19"/>
  <c r="V15" i="19" s="1"/>
  <c r="W15" i="19" s="1"/>
  <c r="U29" i="19"/>
  <c r="V29" i="19" s="1"/>
  <c r="W29" i="19" s="1"/>
  <c r="J17" i="19"/>
  <c r="K17" i="19" s="1"/>
  <c r="L17" i="19" s="1"/>
  <c r="J22" i="19"/>
  <c r="K22" i="19" s="1"/>
  <c r="L22" i="19" s="1"/>
  <c r="J27" i="19"/>
  <c r="K27" i="19" s="1"/>
  <c r="L27" i="19" s="1"/>
  <c r="J32" i="19"/>
  <c r="K32" i="19" s="1"/>
  <c r="L32" i="19" s="1"/>
  <c r="U14" i="19"/>
  <c r="V14" i="19" s="1"/>
  <c r="W14" i="19" s="1"/>
  <c r="U18" i="19"/>
  <c r="V18" i="19" s="1"/>
  <c r="W18" i="19" s="1"/>
  <c r="U24" i="19"/>
  <c r="V24" i="19" s="1"/>
  <c r="W24" i="19" s="1"/>
  <c r="U28" i="19"/>
  <c r="V28" i="19" s="1"/>
  <c r="W28" i="19" s="1"/>
  <c r="J10" i="48" l="1"/>
  <c r="K10" i="48" s="1"/>
  <c r="L10" i="48" s="1"/>
  <c r="M10" i="48" s="1"/>
</calcChain>
</file>

<file path=xl/sharedStrings.xml><?xml version="1.0" encoding="utf-8"?>
<sst xmlns="http://schemas.openxmlformats.org/spreadsheetml/2006/main" count="1602" uniqueCount="270">
  <si>
    <t>Cuadro 1</t>
  </si>
  <si>
    <t>Cuadro 2</t>
  </si>
  <si>
    <t>Cuadro 3</t>
  </si>
  <si>
    <t>Cuadro 4A</t>
  </si>
  <si>
    <t>Cuadro 4B</t>
  </si>
  <si>
    <t>Cuadro 5</t>
  </si>
  <si>
    <t>Cuadro 6</t>
  </si>
  <si>
    <t>Cuadro 7</t>
  </si>
  <si>
    <t>Cuadro 8</t>
  </si>
  <si>
    <t>Cuadro 9</t>
  </si>
  <si>
    <t>Cuadro 10</t>
  </si>
  <si>
    <t>Cuadro 11</t>
  </si>
  <si>
    <t>Cuadro 12</t>
  </si>
  <si>
    <t>Cuadro 13</t>
  </si>
  <si>
    <t>Bienestar</t>
  </si>
  <si>
    <t>Acceso a la alimentación</t>
  </si>
  <si>
    <t>Carencia por acceso a los servicios básicos en la vivienda</t>
  </si>
  <si>
    <t>Carencia por acceso a la seguridad social</t>
  </si>
  <si>
    <t>Carencia por acceso a los servicios de salud</t>
  </si>
  <si>
    <t>Rezago educativo</t>
  </si>
  <si>
    <t>Población con al menos tres carencias sociales</t>
  </si>
  <si>
    <t>Población con al menos una carencia social</t>
  </si>
  <si>
    <t>Privación social</t>
  </si>
  <si>
    <t>Población vulnerable por ingresos</t>
  </si>
  <si>
    <t>Población vulnerable por carencias sociales</t>
  </si>
  <si>
    <t xml:space="preserve">    Población en situación de pobreza extrema</t>
  </si>
  <si>
    <t xml:space="preserve">    Población en situación de pobreza moderada</t>
  </si>
  <si>
    <t>Población en situación de pobreza</t>
  </si>
  <si>
    <t>Estadística        z</t>
  </si>
  <si>
    <t>Error estándar de la diferencia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</si>
  <si>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Corresponde al producto de la proporción de la población en el grupo de referencia y la proporción promedio del total de carencias que presenta el mismo grupo.</t>
    </r>
  </si>
  <si>
    <t>Población en situación de pobreza extrema</t>
  </si>
  <si>
    <r>
      <t>Intensidad de la pobreza</t>
    </r>
    <r>
      <rPr>
        <b/>
        <vertAlign val="superscript"/>
        <sz val="10"/>
        <rFont val="Arial"/>
        <family val="2"/>
      </rPr>
      <t>2</t>
    </r>
  </si>
  <si>
    <t>Población total</t>
  </si>
  <si>
    <r>
      <t>Profundidad de la privación social</t>
    </r>
    <r>
      <rPr>
        <b/>
        <vertAlign val="superscript"/>
        <sz val="10"/>
        <rFont val="Arial"/>
        <family val="2"/>
      </rPr>
      <t>1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</si>
  <si>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Corresponde a la proporción promedio de las privaciones en el espacio del bienestar y de los derechos sociales (se pondera de manera equitativa a ambos espacios).</t>
    </r>
  </si>
  <si>
    <t>Nacional</t>
  </si>
  <si>
    <t>Zacatecas</t>
  </si>
  <si>
    <t>Yucatán</t>
  </si>
  <si>
    <t>Veracruz</t>
  </si>
  <si>
    <t>Tlaxcala</t>
  </si>
  <si>
    <t>Tamaulipas</t>
  </si>
  <si>
    <t>Tabasco</t>
  </si>
  <si>
    <t>Sonora</t>
  </si>
  <si>
    <t>Sinaloa</t>
  </si>
  <si>
    <t>San Luis Potosí</t>
  </si>
  <si>
    <t>Quintana Roo</t>
  </si>
  <si>
    <t>Querétaro</t>
  </si>
  <si>
    <t>Puebla</t>
  </si>
  <si>
    <t>Oaxaca</t>
  </si>
  <si>
    <t>Nuevo León</t>
  </si>
  <si>
    <t>Nayarit</t>
  </si>
  <si>
    <t>Morelos</t>
  </si>
  <si>
    <t>Michoacán</t>
  </si>
  <si>
    <t>México</t>
  </si>
  <si>
    <t>Jalisco</t>
  </si>
  <si>
    <t>Hidalgo</t>
  </si>
  <si>
    <t>Guerrero</t>
  </si>
  <si>
    <t>Guanajuato</t>
  </si>
  <si>
    <t>Durango</t>
  </si>
  <si>
    <t>Distrito Federal</t>
  </si>
  <si>
    <t>Chihuahua</t>
  </si>
  <si>
    <t>Chiapas</t>
  </si>
  <si>
    <t>Colima</t>
  </si>
  <si>
    <t>Coahuila</t>
  </si>
  <si>
    <t>Campeche</t>
  </si>
  <si>
    <t>Baja California Sur</t>
  </si>
  <si>
    <t>Baja California</t>
  </si>
  <si>
    <t>Aguascalientes</t>
  </si>
  <si>
    <t>Total</t>
  </si>
  <si>
    <t>Acceso a la seguridad social</t>
  </si>
  <si>
    <t>Acceso a los servicios de salud</t>
  </si>
  <si>
    <r>
      <t>Intensidad</t>
    </r>
    <r>
      <rPr>
        <b/>
        <vertAlign val="superscript"/>
        <sz val="10"/>
        <rFont val="Arial"/>
        <family val="2"/>
      </rPr>
      <t>4</t>
    </r>
  </si>
  <si>
    <r>
      <t>Desagregación por indicadores de carencia social</t>
    </r>
    <r>
      <rPr>
        <b/>
        <vertAlign val="superscript"/>
        <sz val="11"/>
        <rFont val="Arial"/>
        <family val="2"/>
      </rPr>
      <t>2</t>
    </r>
  </si>
  <si>
    <r>
      <t>Alkire y Foster</t>
    </r>
    <r>
      <rPr>
        <b/>
        <vertAlign val="superscript"/>
        <sz val="10"/>
        <rFont val="Arial"/>
        <family val="2"/>
      </rPr>
      <t>1</t>
    </r>
  </si>
  <si>
    <t>Entidad federativa</t>
  </si>
  <si>
    <t xml:space="preserve"> </t>
  </si>
  <si>
    <t>Población no pobre y no vulnerable</t>
  </si>
  <si>
    <t>Porcentaje</t>
  </si>
  <si>
    <t>Población menor de 65 años</t>
  </si>
  <si>
    <t>Población de 65 años o más</t>
  </si>
  <si>
    <t>Población de 18 años o más</t>
  </si>
  <si>
    <t>Población menor de 18 años</t>
  </si>
  <si>
    <t xml:space="preserve">   </t>
  </si>
  <si>
    <t>Población NO hablante de lengua indigena</t>
  </si>
  <si>
    <t>Población hablante de lengua indigena</t>
  </si>
  <si>
    <t>Estados Unidos Mexicanos</t>
  </si>
  <si>
    <t>Cambios</t>
  </si>
  <si>
    <t>Pobreza extrema</t>
  </si>
  <si>
    <t>Pobreza moderada</t>
  </si>
  <si>
    <t>Pobreza</t>
  </si>
  <si>
    <t>Entidad 
federativa</t>
  </si>
  <si>
    <t>Población 
(miles de personas)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</si>
  <si>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Se presenta la composición de la población sin carencia, según institución de afiliación o inscripción.</t>
    </r>
  </si>
  <si>
    <t>Seguridad alimentaria</t>
  </si>
  <si>
    <t>Población en viviendas con hacinamiento</t>
  </si>
  <si>
    <t>Población no económicamente activa sin acceso a la seguridad social</t>
  </si>
  <si>
    <t>Población ocupada sin acceso a la seguridad social</t>
  </si>
  <si>
    <t>Población afiliada a otras instituciones</t>
  </si>
  <si>
    <t>Población afiliada a PEMEX, Defensa o Marina</t>
  </si>
  <si>
    <t>Población afiliada al ISSSTE o ISSSTE estatal</t>
  </si>
  <si>
    <t>Población afiliada al IMSS</t>
  </si>
  <si>
    <t>Población afliada al Seguro Popular</t>
  </si>
  <si>
    <t>Población de 16 años o más nacida a partir de 1982</t>
  </si>
  <si>
    <t>Población de 16 años o más nacida hasta 1981</t>
  </si>
  <si>
    <t>Población de 3 a 15 años</t>
  </si>
  <si>
    <t>Transferencias en especie</t>
  </si>
  <si>
    <t>Pago en especie</t>
  </si>
  <si>
    <t>Total ingreso corriente no monetario</t>
  </si>
  <si>
    <t>Transferencias</t>
  </si>
  <si>
    <t>Otros ingresos provenientes del trabajo</t>
  </si>
  <si>
    <t>Ingreso por renta de la propiedad</t>
  </si>
  <si>
    <t>Ingreso por trabajo independiente</t>
  </si>
  <si>
    <t>Remuneraciones por trabajo subordinado</t>
  </si>
  <si>
    <t>Total ingreso corriente monetario</t>
  </si>
  <si>
    <t>Ingreso corriente total per cápita</t>
  </si>
  <si>
    <t>Coeficiente de Gini</t>
  </si>
  <si>
    <t>Población en entidades polarizadas</t>
  </si>
  <si>
    <t>Población en entidades con polo de alta marginación</t>
  </si>
  <si>
    <t>Población en entidades con polo de baja marginación</t>
  </si>
  <si>
    <t>Población en entidades sin polo</t>
  </si>
  <si>
    <t>Población en entidades con grado alto de percepción de redes sociales</t>
  </si>
  <si>
    <t>Población en entidades con grado medio de percepción de redes sociales</t>
  </si>
  <si>
    <t>Población en entidades con grado bajo de percepción de redes sociales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</si>
  <si>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Se define como la distribución equitativa de la población en dos polos de la escala de marginación en un espacio concreto.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</si>
  <si>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Se reporta el porcentaje de población.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</si>
  <si>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Se define como el grado de percepción que las personas de 12 años o más tienen acerca de la dificultad o facilidad de contar con apoyo de redes sociales en situaciones hipotéticas.</t>
    </r>
  </si>
  <si>
    <r>
      <t>Profundidad</t>
    </r>
    <r>
      <rPr>
        <b/>
        <vertAlign val="superscript"/>
        <sz val="10"/>
        <rFont val="Arial"/>
        <family val="2"/>
      </rPr>
      <t>5</t>
    </r>
  </si>
  <si>
    <t>Pobreza de patrimonio</t>
  </si>
  <si>
    <t>Pobreza de capacidades</t>
  </si>
  <si>
    <t>Pobreza alimentaria</t>
  </si>
  <si>
    <t>Urbana</t>
  </si>
  <si>
    <t>Rural</t>
  </si>
  <si>
    <t>Carencia por acceso a la alimentación</t>
  </si>
  <si>
    <t>Urbano</t>
  </si>
  <si>
    <t>Cuadro 14</t>
  </si>
  <si>
    <t>Cuadro 15</t>
  </si>
  <si>
    <t>Indicadores de carencias sociales</t>
  </si>
  <si>
    <t xml:space="preserve">Pobreza </t>
  </si>
  <si>
    <t>Población no pobre  y no vulnerable</t>
  </si>
  <si>
    <t>Media</t>
  </si>
  <si>
    <t>Conclusión*</t>
  </si>
  <si>
    <t>Indicadores</t>
  </si>
  <si>
    <t xml:space="preserve">Indicadores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</si>
  <si>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Corresponde al porcentaje de contribución de cada indicador de carencia social a la pobreza .</t>
    </r>
  </si>
  <si>
    <r>
      <rPr>
        <vertAlign val="superscript"/>
        <sz val="8"/>
        <rFont val="Arial"/>
        <family val="2"/>
      </rPr>
      <t xml:space="preserve">3 </t>
    </r>
    <r>
      <rPr>
        <sz val="8"/>
        <rFont val="Arial"/>
        <family val="2"/>
      </rPr>
      <t>Corresponde al número promedio de carencias sociales de la población pobre .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</si>
  <si>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Corresponde al producto de la incidencia de la pobreza  y la proporción promedio de carencias sociales de la población pobre .</t>
    </r>
  </si>
  <si>
    <r>
      <rPr>
        <vertAlign val="superscript"/>
        <sz val="8"/>
        <rFont val="Arial"/>
        <family val="2"/>
      </rPr>
      <t>6</t>
    </r>
    <r>
      <rPr>
        <sz val="8"/>
        <rFont val="Arial"/>
        <family val="2"/>
      </rPr>
      <t xml:space="preserve"> Corresponde al producto de la medida de profundidad de Alkire y Foster por la incidencia de la pobreza 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</si>
  <si>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Se reporta el valor promedio de ingreso corriente total mensual por persona.</t>
    </r>
  </si>
  <si>
    <t>Error estándar (x100)</t>
  </si>
  <si>
    <t>Estadística z</t>
  </si>
  <si>
    <t>Nivel de significancia para la diferencia             (una cola)</t>
  </si>
  <si>
    <t>Medición de la pobreza, Estados Unidos Mexicanos, 2012</t>
  </si>
  <si>
    <t>Indicadores de profundidad e intensidad de la pobreza, 2010-2012</t>
  </si>
  <si>
    <t>Medición  de la pobreza, Estados Unidos Mexicanos, 2012</t>
  </si>
  <si>
    <t>Medición de pobreza por ingresos, Estados Unidos Mexicanos, 2012</t>
  </si>
  <si>
    <t>Fuente: estimaciones del CONEVAL con base en las ENIGH 2010 y 2012.</t>
  </si>
  <si>
    <t>Fuente: estimaciones del CONEVAL con base en los MCS-ENIGH 2010 y 2012.</t>
  </si>
  <si>
    <t>Fuente: estimaciones del CONEVAL con base en el MCS-ENIGH 2010 y 2012.</t>
  </si>
  <si>
    <t>Hombres</t>
  </si>
  <si>
    <t>Mujeres</t>
  </si>
  <si>
    <t>Población NO indígena</t>
  </si>
  <si>
    <t>Cambio en el coeficiente</t>
  </si>
  <si>
    <t>Coeficiente</t>
  </si>
  <si>
    <t>Entidad Federativa</t>
  </si>
  <si>
    <t>Población en viviendas con techos de material endeble</t>
  </si>
  <si>
    <t>Población en viviendas con muros de material endeble</t>
  </si>
  <si>
    <t>Población en viviendas sin acceso al agua</t>
  </si>
  <si>
    <t>Población en viviendas sin drenaje</t>
  </si>
  <si>
    <t>Población en viviendas sin electricidad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</si>
  <si>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Se presentan los cuatro niveles de la Escala Mexicana de Seguridad Alimentaria (EMSA).</t>
    </r>
  </si>
  <si>
    <t>Fuente: estimaciones del CONEVAL con base en las ENIGH 2006 y 2012.</t>
  </si>
  <si>
    <t>Fuente: estimaciones del CONEVAL con base en las ENIGH 2008 y 2012.</t>
  </si>
  <si>
    <t>Indicadores de contexto territorial (cohesión social), 2010-2012</t>
  </si>
  <si>
    <t>Cuadro 17A</t>
  </si>
  <si>
    <t>Cuadro 17B</t>
  </si>
  <si>
    <t>Cuadro 18A</t>
  </si>
  <si>
    <t>Cuadro 18B</t>
  </si>
  <si>
    <t>Cuadro 19A</t>
  </si>
  <si>
    <t>Cuadro 19B</t>
  </si>
  <si>
    <t>Población en viviendas con pisos de tierra</t>
  </si>
  <si>
    <r>
      <t>Grado de polarización social</t>
    </r>
    <r>
      <rPr>
        <b/>
        <vertAlign val="superscript"/>
        <sz val="10"/>
        <rFont val="Arial"/>
        <family val="2"/>
      </rPr>
      <t>1/2/3</t>
    </r>
  </si>
  <si>
    <r>
      <t>Índice de percepción de redes sociales</t>
    </r>
    <r>
      <rPr>
        <b/>
        <vertAlign val="superscript"/>
        <sz val="10"/>
        <rFont val="Arial"/>
        <family val="2"/>
      </rPr>
      <t>3/4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</si>
  <si>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Se presentan los cuatro niveles de la Escala Mexicana de Seguridad Alimentaria (EMSA).</t>
    </r>
  </si>
  <si>
    <r>
      <t>Profundidad</t>
    </r>
    <r>
      <rPr>
        <b/>
        <vertAlign val="superscript"/>
        <sz val="10"/>
        <rFont val="Arial"/>
        <family val="2"/>
      </rPr>
      <t>3</t>
    </r>
  </si>
  <si>
    <r>
      <t>Intensidad</t>
    </r>
    <r>
      <rPr>
        <b/>
        <vertAlign val="superscript"/>
        <sz val="10"/>
        <rFont val="Arial"/>
        <family val="2"/>
      </rPr>
      <t>6</t>
    </r>
  </si>
  <si>
    <t xml:space="preserve">Cuadro 7   </t>
  </si>
  <si>
    <t>Población de 65 años o más sin acceso a la seguridad social</t>
  </si>
  <si>
    <t xml:space="preserve">Población afiliada a otros servicios médicos provenientes de su trabajo </t>
  </si>
  <si>
    <t>Población afiliada por seguro privado de gastos médicos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</si>
  <si>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Para estos cálculos se utiliza el índice de marginación de CONAPO, 2010.</t>
    </r>
  </si>
  <si>
    <t>Con discapacidad</t>
  </si>
  <si>
    <t>Sin discapacidad</t>
  </si>
  <si>
    <r>
      <t>Porcentaje</t>
    </r>
    <r>
      <rPr>
        <vertAlign val="superscript"/>
        <sz val="10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</si>
  <si>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Se considera persona con discapacidad a quien manifiesta tener alguna dificultad para desempeñar sus actividades cotidianas.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</si>
  <si>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Se consideran las siguientes dificultades: caminar, moverse, subir o bajar, ver, hablar, oír, vestirse, bañarse o comer, poner atención o alguna limitación mental.</t>
    </r>
  </si>
  <si>
    <t>Cuadro 16</t>
  </si>
  <si>
    <t>Cuadro 17C</t>
  </si>
  <si>
    <t>Cuadro 17D</t>
  </si>
  <si>
    <t>Cuadro 17E</t>
  </si>
  <si>
    <t>Cuadro 17F</t>
  </si>
  <si>
    <t>Cuadro 20A</t>
  </si>
  <si>
    <t>Cuadro 20B</t>
  </si>
  <si>
    <t>Razón de ingreso entre la población pobre extrema y la población no pobre y no vulnerable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</si>
  <si>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Los porcentajes pueden sumar más de 100 debido a que se reporta una o varias discapacidades. </t>
    </r>
  </si>
  <si>
    <t>Nivel de significancia para la diferencia             (dos colas)</t>
  </si>
  <si>
    <t>Cambio en el porcentaje</t>
  </si>
  <si>
    <r>
      <t>P</t>
    </r>
    <r>
      <rPr>
        <vertAlign val="subscript"/>
        <sz val="10"/>
        <rFont val="Arial"/>
        <family val="2"/>
      </rPr>
      <t>2012</t>
    </r>
    <r>
      <rPr>
        <sz val="10"/>
        <rFont val="Arial"/>
        <family val="2"/>
      </rPr>
      <t xml:space="preserve"> - P</t>
    </r>
    <r>
      <rPr>
        <vertAlign val="subscript"/>
        <sz val="10"/>
        <rFont val="Arial"/>
        <family val="2"/>
      </rPr>
      <t>2010</t>
    </r>
  </si>
  <si>
    <t>Población con ingreso inferior a la línea de bienestar mínimo</t>
  </si>
  <si>
    <t>Población con ingreso inferior a la línea de bienestar</t>
  </si>
  <si>
    <r>
      <t>Carencia por acceso a los servicios de salud</t>
    </r>
    <r>
      <rPr>
        <b/>
        <i/>
        <vertAlign val="superscript"/>
        <sz val="11"/>
        <rFont val="Arial"/>
        <family val="2"/>
      </rPr>
      <t>1</t>
    </r>
  </si>
  <si>
    <r>
      <t>Carencia por acceso a la alimentación</t>
    </r>
    <r>
      <rPr>
        <b/>
        <i/>
        <vertAlign val="superscript"/>
        <sz val="11"/>
        <rFont val="Arial"/>
        <family val="2"/>
      </rPr>
      <t>1</t>
    </r>
  </si>
  <si>
    <r>
      <t>P</t>
    </r>
    <r>
      <rPr>
        <vertAlign val="subscript"/>
        <sz val="10"/>
        <rFont val="Arial"/>
        <family val="2"/>
      </rPr>
      <t>2012</t>
    </r>
    <r>
      <rPr>
        <sz val="10"/>
        <rFont val="Arial"/>
        <family val="2"/>
      </rPr>
      <t xml:space="preserve"> - P</t>
    </r>
    <r>
      <rPr>
        <vertAlign val="subscript"/>
        <sz val="10"/>
        <rFont val="Arial"/>
        <family val="2"/>
      </rPr>
      <t>2008</t>
    </r>
  </si>
  <si>
    <r>
      <t>P</t>
    </r>
    <r>
      <rPr>
        <vertAlign val="subscript"/>
        <sz val="10"/>
        <rFont val="Arial"/>
        <family val="2"/>
      </rPr>
      <t>2012</t>
    </r>
    <r>
      <rPr>
        <sz val="10"/>
        <rFont val="Arial"/>
        <family val="2"/>
      </rPr>
      <t xml:space="preserve"> - P</t>
    </r>
    <r>
      <rPr>
        <vertAlign val="subscript"/>
        <sz val="10"/>
        <rFont val="Arial"/>
        <family val="2"/>
      </rPr>
      <t>2006</t>
    </r>
  </si>
  <si>
    <r>
      <t>Carencia por acceso a los servicios de salud</t>
    </r>
    <r>
      <rPr>
        <b/>
        <i/>
        <vertAlign val="superscript"/>
        <sz val="10"/>
        <rFont val="Arial"/>
        <family val="2"/>
      </rPr>
      <t>1</t>
    </r>
  </si>
  <si>
    <r>
      <t>Carencia por acceso a la alimentación</t>
    </r>
    <r>
      <rPr>
        <b/>
        <i/>
        <vertAlign val="superscript"/>
        <sz val="10"/>
        <rFont val="Arial"/>
        <family val="2"/>
      </rPr>
      <t>2</t>
    </r>
  </si>
  <si>
    <t>Carencia por calidad y espacios en la vivienda</t>
  </si>
  <si>
    <t>Inseguridad alimentaria leve</t>
  </si>
  <si>
    <t>Inseguridad alimentaria moderada</t>
  </si>
  <si>
    <t>Inseguridad alimentaria severa</t>
  </si>
  <si>
    <t>Calidad y espacios en la vivienda</t>
  </si>
  <si>
    <t>1 Se reporta el número promedio de carencias sociales (rezago educativo, acceso a los servicios de salud, acceso a la seguridad social, calidad y espacios en la vivienda, servicios básicos en la vivienda y acceso a la alimentación) del grupo de referencia.</t>
  </si>
  <si>
    <t>Vulnerable por carencias sociales</t>
  </si>
  <si>
    <t>Vulnerable por ingresos</t>
  </si>
  <si>
    <t>No pobre y no vulnerable</t>
  </si>
  <si>
    <t>Acceso a los servicios básicos en la vivienda</t>
  </si>
  <si>
    <t>Valor del indicador</t>
  </si>
  <si>
    <t>Ingreso corriente total per cápita, según fuente de ingreso, 2010-2012 (precios agosto 2012)</t>
  </si>
  <si>
    <t>* Las pruebas de hipótesis son de una cola, con un nivel de significancia de 0.05.</t>
  </si>
  <si>
    <t>Error estándar 
(x100)</t>
  </si>
  <si>
    <r>
      <t>Ingreso corriente total per cápita</t>
    </r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>, según fuente de ingreso, 2010-2012 (precios agosto 2012)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</si>
  <si>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Estas medidas son calculadas según la metodología expuesta en: http://www.ophi.org.uk/wp-content/uploads/OPHI-wp32.pdf (última actualización, 18 de julio de 2013).</t>
    </r>
  </si>
  <si>
    <t>Coeficiente de Gini según entidad federativa, 2010-2012</t>
  </si>
  <si>
    <t>Medidas de profundidad e intensidad de la pobreza, según entidad federativa, 2010-2012</t>
  </si>
  <si>
    <t xml:space="preserve">Error estándar </t>
  </si>
  <si>
    <r>
      <t>Población indígena</t>
    </r>
    <r>
      <rPr>
        <b/>
        <vertAlign val="superscript"/>
        <sz val="11"/>
        <rFont val="Arial"/>
        <family val="2"/>
      </rPr>
      <t>1</t>
    </r>
  </si>
  <si>
    <t>* Las pruebas de hipótesis son de dos colas, con un nivel de significancia de 0.05.</t>
  </si>
  <si>
    <t>Cambio en el valor</t>
  </si>
  <si>
    <t>Cambio en la media</t>
  </si>
  <si>
    <t>Porcentaje y error estándar de los indicadores de pobreza, 2010-2012</t>
  </si>
  <si>
    <t>Indicadores de pobreza, según entidad federativa, 2010-2012, parte I</t>
  </si>
  <si>
    <t>Indicadores de pobreza, según entidad federativa, 2010-2012, parte II</t>
  </si>
  <si>
    <t>Porcentaje y error estándar de los indicadores de pobreza en la población menor de 18 años, 2010-2012</t>
  </si>
  <si>
    <t>Porcentaje y error estándar de los indicadores de pobreza en la población de adultos mayores, 2010-2012</t>
  </si>
  <si>
    <t>Porcentaje y error estándar de los indicadores de pobreza, según pertenencia étnica, 2010-2012</t>
  </si>
  <si>
    <t>Porcentaje y error estándar de los indicadores de pobreza, según condición de habla de lengua indígena, 2010-2012</t>
  </si>
  <si>
    <t>Porcentaje y error estándar de los indicadores de pobreza en la población con discapacidad, 2010-2012</t>
  </si>
  <si>
    <t>Porcentaje y error estándar de los indicadores de pobreza, según lugar de residencia, 2010-2012</t>
  </si>
  <si>
    <t>Porcentaje y error estándar de los componentes del indicador de carencia por rezago educativo, según entidad federativa, 2010-2012</t>
  </si>
  <si>
    <t>Porcentaje y error estándar de los componentes del indicador de carencia por acceso a los servicios de salud, según entidad federativa, 2010-2012</t>
  </si>
  <si>
    <t>Porcentaje y error estándar de los componentes del indicador de carencia por acceso a la seguridad social, según entidad federativa, 2010-2012</t>
  </si>
  <si>
    <t>Porcentaje y error estándar de los componentes del indicador de carencia por calidad y espacios en la vivienda según, entidad federativa, 2010-2012</t>
  </si>
  <si>
    <t>Porcentaje y error estándar de los componentes del indicador de carencia por acceso a los servicios básicos en la vivienda, según entidad federativa, 2010-2012</t>
  </si>
  <si>
    <t>Porcentaje y error estándar de los componentes del indicador de carencia por acceso a la alimentación, según entidad federativa, 2010-2012</t>
  </si>
  <si>
    <t>Porcentaje y error estándar de los indicadores de pobreza, según condición de  habla de lengua indígena, 2010-2012</t>
  </si>
  <si>
    <r>
      <t>Porcentaje y error estándar de los indicadores de pobreza en la población con discapacidad</t>
    </r>
    <r>
      <rPr>
        <b/>
        <vertAlign val="superscript"/>
        <sz val="12"/>
        <rFont val="Arial"/>
        <family val="2"/>
      </rPr>
      <t>1,2</t>
    </r>
    <r>
      <rPr>
        <b/>
        <sz val="12"/>
        <rFont val="Arial"/>
        <family val="2"/>
      </rPr>
      <t>, 2010-2012</t>
    </r>
  </si>
  <si>
    <t>Porcentaje y error estándar de los componentes del indicador de carencia por calidad y espacios en la vivienda, según entidad federativa, 2010-2012</t>
  </si>
  <si>
    <t xml:space="preserve">Estimación de pobreza sin considerar el indicador de combustible para cocinar </t>
  </si>
  <si>
    <t>Porcentaje y error estándar de los componentes de los indicadores de carencia social, 2010-2012</t>
  </si>
  <si>
    <t>Porcentaje y error estándar en los niveles de pobreza por ingresos, 2010-2012 (personas)</t>
  </si>
  <si>
    <t>Porcentaje y error estándar en los niveles de pobreza por ingresos, 2010-2012 (hogares)</t>
  </si>
  <si>
    <t>Porcentaje y error estándar en los niveles de pobreza por ingresos, 2008-2012 (personas)</t>
  </si>
  <si>
    <t>Porcentaje y error estándar en los niveles de pobreza por ingresos, 2008-2012 (hogares)</t>
  </si>
  <si>
    <t>Porcentaje y error estándar en los niveles de pobreza por ingresos, 2006-2012 (personas)</t>
  </si>
  <si>
    <t>Porcentaje y error estándar en los niveles de pobreza por ingresos, 2006-2012 (hogares)</t>
  </si>
  <si>
    <t>Cambio  en el porcentaje</t>
  </si>
  <si>
    <t>Porcentaje y error estándar de los indicadores de pobreza, según sexo, 2010-2012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</si>
  <si>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De acuerdo a los criterios de la Comisión Nacional para el Desarrollo de los Pueblos Indígenas (CDI), se considera población indígena a todas las personas que forman parte de un hogar indígena, donde el jefe(a) del hogar, su cónyuge y/o alguno de los ascendientes (madre o padre, madrastra o padrastro, abuelo(a), bisabuelo(a), tatarabuelo(a), suegro(a)) declaró ser hablante de lengua indígena. Además, se incluye a personas que declararon hablar alguna lengua indígena y que no forman parte de estos hogares. http://www.cdi.gob.mx/index.php?option=com_content&amp;view=category&amp;id=38&amp;Itemid=54 (consultado el 22 de julio de 2013)</t>
    </r>
  </si>
  <si>
    <t>Indicadores de carencia social, según entidad federativa (porcentaje), 2010-2012</t>
  </si>
  <si>
    <t>Contenido de cuadros. PRUEBAS DE HIPÓTESIS 2010-2012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</si>
</sst>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-;\-* #,##0.00_-;_-* &quot;-&quot;??_-;_-@_-"/>
    <numFmt numFmtId="164" formatCode="_-[$€-2]* #,##0.00_-;\-[$€-2]* #,##0.00_-;_-[$€-2]* &quot;-&quot;??_-"/>
    <numFmt numFmtId="165" formatCode="0.0000"/>
    <numFmt numFmtId="166" formatCode="#,##0.0000"/>
    <numFmt numFmtId="167" formatCode="0.0"/>
    <numFmt numFmtId="168" formatCode="0.0000\ \ \ \ \ "/>
    <numFmt numFmtId="169" formatCode="#,##0.000"/>
    <numFmt numFmtId="170" formatCode="#,##0.0"/>
    <numFmt numFmtId="171" formatCode="0.000"/>
    <numFmt numFmtId="172" formatCode="0.000\ \ \ \ \ "/>
    <numFmt numFmtId="173" formatCode="0.00000"/>
  </numFmts>
  <fonts count="4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Times New Roman"/>
      <family val="1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0"/>
      <name val="Calibri"/>
      <family val="2"/>
    </font>
    <font>
      <i/>
      <sz val="10"/>
      <name val="Calibri"/>
      <family val="2"/>
    </font>
    <font>
      <i/>
      <sz val="10"/>
      <name val="Arial"/>
      <family val="2"/>
    </font>
    <font>
      <b/>
      <vertAlign val="superscript"/>
      <sz val="11"/>
      <name val="Arial"/>
      <family val="2"/>
    </font>
    <font>
      <sz val="10"/>
      <color indexed="51"/>
      <name val="Arial"/>
      <family val="2"/>
    </font>
    <font>
      <vertAlign val="subscript"/>
      <sz val="10"/>
      <name val="Arial"/>
      <family val="2"/>
    </font>
    <font>
      <sz val="9"/>
      <name val="Arial"/>
      <family val="2"/>
    </font>
    <font>
      <sz val="8"/>
      <color indexed="51"/>
      <name val="Arial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b/>
      <vertAlign val="superscript"/>
      <sz val="12"/>
      <name val="Arial"/>
      <family val="2"/>
    </font>
    <font>
      <b/>
      <i/>
      <sz val="11"/>
      <name val="Arial"/>
      <family val="2"/>
    </font>
    <font>
      <b/>
      <i/>
      <vertAlign val="superscript"/>
      <sz val="11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vertAlign val="superscript"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30">
    <xf numFmtId="0" fontId="0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7" fillId="4" borderId="0" applyNumberFormat="0" applyBorder="0" applyAlignment="0" applyProtection="0"/>
    <xf numFmtId="0" fontId="8" fillId="21" borderId="3" applyNumberFormat="0" applyAlignment="0" applyProtection="0"/>
    <xf numFmtId="0" fontId="9" fillId="22" borderId="4" applyNumberFormat="0" applyAlignment="0" applyProtection="0"/>
    <xf numFmtId="164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8" borderId="3" applyNumberFormat="0" applyAlignment="0" applyProtection="0"/>
    <xf numFmtId="0" fontId="17" fillId="0" borderId="8" applyNumberFormat="0" applyFill="0" applyAlignment="0" applyProtection="0"/>
    <xf numFmtId="43" fontId="5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5" fillId="0" borderId="0"/>
    <xf numFmtId="0" fontId="10" fillId="0" borderId="0"/>
    <xf numFmtId="0" fontId="18" fillId="0" borderId="0"/>
    <xf numFmtId="0" fontId="10" fillId="0" borderId="0"/>
    <xf numFmtId="0" fontId="10" fillId="23" borderId="9" applyNumberFormat="0" applyFont="0" applyAlignment="0" applyProtection="0"/>
    <xf numFmtId="0" fontId="19" fillId="21" borderId="10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8" fillId="0" borderId="0"/>
    <xf numFmtId="43" fontId="1" fillId="0" borderId="0" applyFont="0" applyFill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</cellStyleXfs>
  <cellXfs count="519">
    <xf numFmtId="0" fontId="0" fillId="0" borderId="0" xfId="0"/>
    <xf numFmtId="0" fontId="0" fillId="2" borderId="0" xfId="0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 wrapText="1"/>
    </xf>
    <xf numFmtId="0" fontId="0" fillId="2" borderId="0" xfId="0" applyFill="1"/>
    <xf numFmtId="0" fontId="22" fillId="2" borderId="0" xfId="0" applyFont="1" applyFill="1"/>
    <xf numFmtId="0" fontId="10" fillId="2" borderId="0" xfId="0" applyFont="1" applyFill="1" applyAlignment="1">
      <alignment horizontal="left" vertical="center" wrapText="1" indent="2"/>
    </xf>
    <xf numFmtId="169" fontId="10" fillId="2" borderId="0" xfId="0" applyNumberFormat="1" applyFont="1" applyFill="1" applyAlignment="1">
      <alignment horizontal="right" indent="3"/>
    </xf>
    <xf numFmtId="170" fontId="10" fillId="2" borderId="0" xfId="0" applyNumberFormat="1" applyFont="1" applyFill="1" applyAlignment="1">
      <alignment horizontal="right" indent="2"/>
    </xf>
    <xf numFmtId="0" fontId="24" fillId="2" borderId="0" xfId="0" applyFont="1" applyFill="1" applyAlignment="1">
      <alignment horizontal="left"/>
    </xf>
    <xf numFmtId="0" fontId="10" fillId="2" borderId="0" xfId="0" applyFont="1" applyFill="1" applyBorder="1" applyAlignment="1">
      <alignment horizontal="right" indent="2"/>
    </xf>
    <xf numFmtId="0" fontId="10" fillId="2" borderId="0" xfId="0" applyFont="1" applyFill="1" applyAlignment="1">
      <alignment horizontal="left" indent="2"/>
    </xf>
    <xf numFmtId="0" fontId="10" fillId="2" borderId="0" xfId="0" applyFont="1" applyFill="1"/>
    <xf numFmtId="0" fontId="24" fillId="2" borderId="0" xfId="0" applyFont="1" applyFill="1"/>
    <xf numFmtId="0" fontId="24" fillId="2" borderId="0" xfId="0" applyFont="1" applyFill="1" applyAlignment="1">
      <alignment horizontal="justify"/>
    </xf>
    <xf numFmtId="170" fontId="10" fillId="2" borderId="0" xfId="0" applyNumberFormat="1" applyFont="1" applyFill="1" applyAlignment="1">
      <alignment horizontal="right" indent="3"/>
    </xf>
    <xf numFmtId="0" fontId="10" fillId="2" borderId="0" xfId="0" applyFont="1" applyFill="1" applyAlignment="1">
      <alignment horizontal="left" vertical="justify" wrapText="1" indent="2"/>
    </xf>
    <xf numFmtId="167" fontId="26" fillId="2" borderId="0" xfId="0" applyNumberFormat="1" applyFont="1" applyFill="1" applyAlignment="1">
      <alignment horizontal="center" vertical="center"/>
    </xf>
    <xf numFmtId="0" fontId="10" fillId="2" borderId="0" xfId="40" applyFill="1"/>
    <xf numFmtId="167" fontId="10" fillId="2" borderId="0" xfId="40" applyNumberFormat="1" applyFill="1"/>
    <xf numFmtId="0" fontId="10" fillId="2" borderId="0" xfId="40" applyFill="1" applyAlignment="1">
      <alignment horizontal="left"/>
    </xf>
    <xf numFmtId="0" fontId="27" fillId="2" borderId="0" xfId="40" applyFont="1" applyFill="1" applyBorder="1" applyAlignment="1"/>
    <xf numFmtId="0" fontId="28" fillId="2" borderId="0" xfId="0" applyFont="1" applyFill="1"/>
    <xf numFmtId="0" fontId="28" fillId="2" borderId="0" xfId="0" applyFont="1" applyFill="1" applyAlignment="1">
      <alignment wrapText="1"/>
    </xf>
    <xf numFmtId="0" fontId="10" fillId="2" borderId="0" xfId="0" applyFont="1" applyFill="1" applyBorder="1"/>
    <xf numFmtId="0" fontId="22" fillId="2" borderId="0" xfId="0" applyFont="1" applyFill="1" applyBorder="1" applyAlignment="1"/>
    <xf numFmtId="0" fontId="22" fillId="2" borderId="0" xfId="0" applyFont="1" applyFill="1" applyAlignment="1"/>
    <xf numFmtId="0" fontId="10" fillId="2" borderId="0" xfId="0" applyFont="1" applyFill="1" applyBorder="1" applyAlignment="1">
      <alignment wrapText="1"/>
    </xf>
    <xf numFmtId="0" fontId="10" fillId="2" borderId="1" xfId="0" applyFont="1" applyFill="1" applyBorder="1"/>
    <xf numFmtId="0" fontId="29" fillId="2" borderId="0" xfId="0" applyFont="1" applyFill="1"/>
    <xf numFmtId="167" fontId="30" fillId="2" borderId="0" xfId="44" applyNumberFormat="1" applyFont="1" applyFill="1" applyBorder="1" applyAlignment="1">
      <alignment horizontal="center" vertical="center"/>
    </xf>
    <xf numFmtId="0" fontId="30" fillId="2" borderId="0" xfId="0" applyFont="1" applyFill="1" applyBorder="1"/>
    <xf numFmtId="167" fontId="10" fillId="2" borderId="0" xfId="0" applyNumberFormat="1" applyFont="1" applyFill="1" applyBorder="1" applyAlignment="1">
      <alignment horizontal="right" vertical="center" indent="2"/>
    </xf>
    <xf numFmtId="171" fontId="10" fillId="2" borderId="0" xfId="0" applyNumberFormat="1" applyFont="1" applyFill="1" applyBorder="1" applyAlignment="1">
      <alignment horizontal="right" vertical="center" indent="2"/>
    </xf>
    <xf numFmtId="2" fontId="10" fillId="2" borderId="0" xfId="0" applyNumberFormat="1" applyFont="1" applyFill="1" applyBorder="1" applyAlignment="1">
      <alignment horizontal="right" vertical="center" indent="2"/>
    </xf>
    <xf numFmtId="0" fontId="10" fillId="2" borderId="0" xfId="0" applyFont="1" applyFill="1" applyBorder="1" applyAlignment="1">
      <alignment horizontal="left" vertical="center" wrapText="1"/>
    </xf>
    <xf numFmtId="0" fontId="10" fillId="2" borderId="11" xfId="0" applyFont="1" applyFill="1" applyBorder="1"/>
    <xf numFmtId="0" fontId="10" fillId="2" borderId="11" xfId="0" applyFont="1" applyFill="1" applyBorder="1" applyAlignment="1">
      <alignment wrapText="1"/>
    </xf>
    <xf numFmtId="0" fontId="10" fillId="2" borderId="0" xfId="38" applyFont="1" applyFill="1" applyBorder="1" applyAlignment="1">
      <alignment horizontal="center" vertical="center" wrapText="1"/>
    </xf>
    <xf numFmtId="0" fontId="24" fillId="2" borderId="0" xfId="38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0" fontId="3" fillId="2" borderId="1" xfId="38" applyFont="1" applyFill="1" applyBorder="1" applyAlignment="1">
      <alignment vertical="center" wrapText="1"/>
    </xf>
    <xf numFmtId="0" fontId="27" fillId="2" borderId="0" xfId="0" applyFont="1" applyFill="1" applyAlignment="1"/>
    <xf numFmtId="0" fontId="10" fillId="2" borderId="0" xfId="0" applyFont="1" applyFill="1" applyAlignment="1">
      <alignment horizontal="center"/>
    </xf>
    <xf numFmtId="167" fontId="32" fillId="2" borderId="0" xfId="0" applyNumberFormat="1" applyFont="1" applyFill="1" applyAlignment="1">
      <alignment horizontal="right" indent="3"/>
    </xf>
    <xf numFmtId="0" fontId="32" fillId="2" borderId="0" xfId="0" applyFont="1" applyFill="1"/>
    <xf numFmtId="0" fontId="27" fillId="2" borderId="0" xfId="0" applyFont="1" applyFill="1" applyBorder="1" applyAlignment="1"/>
    <xf numFmtId="166" fontId="10" fillId="2" borderId="0" xfId="0" applyNumberFormat="1" applyFont="1" applyFill="1"/>
    <xf numFmtId="171" fontId="30" fillId="2" borderId="0" xfId="44" applyNumberFormat="1" applyFont="1" applyFill="1" applyBorder="1" applyAlignment="1">
      <alignment horizontal="center" vertical="center"/>
    </xf>
    <xf numFmtId="173" fontId="30" fillId="2" borderId="0" xfId="44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center" wrapText="1" indent="1"/>
    </xf>
    <xf numFmtId="171" fontId="28" fillId="2" borderId="0" xfId="0" applyNumberFormat="1" applyFont="1" applyFill="1"/>
    <xf numFmtId="0" fontId="10" fillId="2" borderId="0" xfId="0" applyFont="1" applyFill="1" applyAlignment="1">
      <alignment wrapText="1"/>
    </xf>
    <xf numFmtId="165" fontId="10" fillId="2" borderId="0" xfId="0" applyNumberFormat="1" applyFont="1" applyFill="1" applyBorder="1" applyAlignment="1">
      <alignment horizontal="center" vertical="center"/>
    </xf>
    <xf numFmtId="4" fontId="10" fillId="2" borderId="0" xfId="44" applyNumberFormat="1" applyFont="1" applyFill="1" applyBorder="1" applyAlignment="1">
      <alignment horizontal="center" vertical="center"/>
    </xf>
    <xf numFmtId="165" fontId="10" fillId="2" borderId="0" xfId="44" applyNumberFormat="1" applyFont="1" applyFill="1" applyBorder="1" applyAlignment="1">
      <alignment horizontal="center" vertical="center"/>
    </xf>
    <xf numFmtId="0" fontId="10" fillId="2" borderId="0" xfId="38" applyFont="1" applyFill="1" applyBorder="1" applyAlignment="1">
      <alignment horizontal="center" vertical="center"/>
    </xf>
    <xf numFmtId="0" fontId="22" fillId="2" borderId="0" xfId="40" applyFont="1" applyFill="1"/>
    <xf numFmtId="0" fontId="10" fillId="2" borderId="0" xfId="40" applyFont="1" applyFill="1"/>
    <xf numFmtId="167" fontId="10" fillId="2" borderId="0" xfId="40" applyNumberFormat="1" applyFont="1" applyFill="1" applyAlignment="1">
      <alignment horizontal="right" indent="3"/>
    </xf>
    <xf numFmtId="0" fontId="10" fillId="2" borderId="0" xfId="40" applyFont="1" applyFill="1" applyAlignment="1">
      <alignment horizontal="left" indent="4"/>
    </xf>
    <xf numFmtId="0" fontId="10" fillId="2" borderId="0" xfId="40" applyFont="1" applyFill="1" applyAlignment="1">
      <alignment horizontal="left" vertical="center" wrapText="1" indent="4"/>
    </xf>
    <xf numFmtId="169" fontId="10" fillId="2" borderId="0" xfId="0" applyNumberFormat="1" applyFont="1" applyFill="1" applyAlignment="1">
      <alignment horizontal="left" indent="2"/>
    </xf>
    <xf numFmtId="169" fontId="10" fillId="2" borderId="0" xfId="0" applyNumberFormat="1" applyFont="1" applyFill="1" applyAlignment="1">
      <alignment horizontal="right" indent="1"/>
    </xf>
    <xf numFmtId="167" fontId="10" fillId="2" borderId="0" xfId="0" applyNumberFormat="1" applyFont="1" applyFill="1" applyAlignment="1">
      <alignment horizontal="center" vertical="center" wrapText="1"/>
    </xf>
    <xf numFmtId="167" fontId="10" fillId="2" borderId="0" xfId="0" applyNumberFormat="1" applyFont="1" applyFill="1" applyAlignment="1">
      <alignment horizontal="center" vertical="center"/>
    </xf>
    <xf numFmtId="167" fontId="10" fillId="2" borderId="0" xfId="0" applyNumberFormat="1" applyFont="1" applyFill="1" applyAlignment="1">
      <alignment vertical="center"/>
    </xf>
    <xf numFmtId="0" fontId="10" fillId="2" borderId="0" xfId="43" applyFont="1" applyFill="1" applyAlignment="1">
      <alignment horizontal="left" indent="1"/>
    </xf>
    <xf numFmtId="165" fontId="10" fillId="2" borderId="0" xfId="0" applyNumberFormat="1" applyFont="1" applyFill="1"/>
    <xf numFmtId="0" fontId="24" fillId="2" borderId="0" xfId="0" applyFont="1" applyFill="1" applyBorder="1" applyAlignment="1">
      <alignment horizontal="justify"/>
    </xf>
    <xf numFmtId="171" fontId="10" fillId="2" borderId="0" xfId="0" applyNumberFormat="1" applyFont="1" applyFill="1" applyAlignment="1">
      <alignment horizontal="right" indent="1"/>
    </xf>
    <xf numFmtId="0" fontId="3" fillId="2" borderId="0" xfId="38" applyFont="1" applyFill="1" applyAlignment="1">
      <alignment vertical="center" wrapText="1"/>
    </xf>
    <xf numFmtId="165" fontId="10" fillId="2" borderId="0" xfId="0" applyNumberFormat="1" applyFont="1" applyFill="1" applyAlignment="1">
      <alignment horizontal="center"/>
    </xf>
    <xf numFmtId="0" fontId="30" fillId="2" borderId="0" xfId="0" applyFont="1" applyFill="1"/>
    <xf numFmtId="171" fontId="10" fillId="2" borderId="0" xfId="0" applyNumberFormat="1" applyFont="1" applyFill="1"/>
    <xf numFmtId="0" fontId="22" fillId="2" borderId="0" xfId="43" applyFont="1" applyFill="1" applyAlignment="1">
      <alignment horizontal="left"/>
    </xf>
    <xf numFmtId="0" fontId="10" fillId="2" borderId="1" xfId="40" applyFont="1" applyFill="1" applyBorder="1"/>
    <xf numFmtId="170" fontId="10" fillId="2" borderId="0" xfId="40" applyNumberFormat="1" applyFont="1" applyFill="1"/>
    <xf numFmtId="0" fontId="10" fillId="2" borderId="0" xfId="0" applyFont="1" applyFill="1" applyAlignment="1">
      <alignment vertical="center"/>
    </xf>
    <xf numFmtId="168" fontId="10" fillId="2" borderId="0" xfId="43" applyNumberFormat="1" applyFont="1" applyFill="1" applyAlignment="1">
      <alignment horizontal="center" vertical="center"/>
    </xf>
    <xf numFmtId="3" fontId="10" fillId="2" borderId="0" xfId="0" applyNumberFormat="1" applyFont="1" applyFill="1"/>
    <xf numFmtId="167" fontId="35" fillId="2" borderId="0" xfId="0" applyNumberFormat="1" applyFont="1" applyFill="1" applyAlignment="1">
      <alignment horizontal="left" indent="3"/>
    </xf>
    <xf numFmtId="0" fontId="10" fillId="2" borderId="0" xfId="0" applyFont="1" applyFill="1" applyAlignment="1">
      <alignment horizontal="left" vertical="justify" wrapText="1" indent="1"/>
    </xf>
    <xf numFmtId="0" fontId="10" fillId="2" borderId="0" xfId="0" applyFont="1" applyFill="1" applyAlignment="1">
      <alignment horizontal="left" indent="1"/>
    </xf>
    <xf numFmtId="0" fontId="10" fillId="2" borderId="0" xfId="38" applyFont="1" applyFill="1"/>
    <xf numFmtId="165" fontId="10" fillId="2" borderId="0" xfId="38" applyNumberFormat="1" applyFont="1" applyFill="1"/>
    <xf numFmtId="166" fontId="10" fillId="2" borderId="0" xfId="38" applyNumberFormat="1" applyFont="1" applyFill="1"/>
    <xf numFmtId="165" fontId="10" fillId="2" borderId="0" xfId="38" applyNumberFormat="1" applyFont="1" applyFill="1" applyBorder="1" applyAlignment="1">
      <alignment horizontal="center" vertical="center"/>
    </xf>
    <xf numFmtId="0" fontId="10" fillId="2" borderId="0" xfId="38" applyNumberFormat="1" applyFont="1" applyFill="1" applyBorder="1" applyAlignment="1">
      <alignment horizontal="center" vertical="center" wrapText="1"/>
    </xf>
    <xf numFmtId="165" fontId="10" fillId="2" borderId="0" xfId="38" applyNumberFormat="1" applyFill="1" applyBorder="1" applyAlignment="1">
      <alignment horizontal="center" vertical="center"/>
    </xf>
    <xf numFmtId="165" fontId="10" fillId="2" borderId="0" xfId="38" applyNumberFormat="1" applyFill="1" applyAlignment="1">
      <alignment horizontal="left" indent="1"/>
    </xf>
    <xf numFmtId="167" fontId="10" fillId="2" borderId="0" xfId="38" applyNumberFormat="1" applyFill="1" applyAlignment="1">
      <alignment horizontal="right" indent="1"/>
    </xf>
    <xf numFmtId="0" fontId="22" fillId="2" borderId="0" xfId="38" applyFont="1" applyFill="1"/>
    <xf numFmtId="0" fontId="10" fillId="2" borderId="1" xfId="38" applyFont="1" applyFill="1" applyBorder="1"/>
    <xf numFmtId="0" fontId="0" fillId="2" borderId="0" xfId="51" applyFont="1" applyFill="1" applyAlignment="1">
      <alignment horizontal="left" indent="1"/>
    </xf>
    <xf numFmtId="0" fontId="10" fillId="2" borderId="0" xfId="51" applyFont="1" applyFill="1" applyAlignment="1">
      <alignment horizontal="left" indent="1"/>
    </xf>
    <xf numFmtId="169" fontId="10" fillId="2" borderId="0" xfId="38" applyNumberFormat="1" applyFont="1" applyFill="1" applyAlignment="1">
      <alignment horizontal="right" indent="1"/>
    </xf>
    <xf numFmtId="170" fontId="10" fillId="2" borderId="0" xfId="38" applyNumberFormat="1" applyFont="1" applyFill="1" applyAlignment="1">
      <alignment horizontal="right" indent="1"/>
    </xf>
    <xf numFmtId="0" fontId="10" fillId="2" borderId="0" xfId="38" applyFill="1" applyAlignment="1">
      <alignment horizontal="left" vertical="justify" wrapText="1" indent="2"/>
    </xf>
    <xf numFmtId="0" fontId="24" fillId="2" borderId="0" xfId="38" applyFont="1" applyFill="1"/>
    <xf numFmtId="0" fontId="24" fillId="2" borderId="0" xfId="38" applyFont="1" applyFill="1" applyAlignment="1">
      <alignment horizontal="left"/>
    </xf>
    <xf numFmtId="0" fontId="24" fillId="2" borderId="0" xfId="38" applyFont="1" applyFill="1" applyAlignment="1">
      <alignment horizontal="justify"/>
    </xf>
    <xf numFmtId="167" fontId="10" fillId="2" borderId="0" xfId="38" applyNumberFormat="1" applyFont="1" applyFill="1" applyAlignment="1">
      <alignment horizontal="center" vertical="center" wrapText="1"/>
    </xf>
    <xf numFmtId="167" fontId="26" fillId="2" borderId="0" xfId="38" applyNumberFormat="1" applyFont="1" applyFill="1" applyAlignment="1">
      <alignment horizontal="center" vertical="center"/>
    </xf>
    <xf numFmtId="167" fontId="10" fillId="2" borderId="0" xfId="38" applyNumberFormat="1" applyFont="1" applyFill="1" applyAlignment="1">
      <alignment vertical="center"/>
    </xf>
    <xf numFmtId="0" fontId="10" fillId="2" borderId="11" xfId="38" applyFont="1" applyFill="1" applyBorder="1" applyAlignment="1">
      <alignment horizontal="center" vertical="center" wrapText="1"/>
    </xf>
    <xf numFmtId="0" fontId="10" fillId="2" borderId="11" xfId="38" applyFont="1" applyFill="1" applyBorder="1"/>
    <xf numFmtId="0" fontId="10" fillId="2" borderId="0" xfId="75" applyFont="1" applyFill="1"/>
    <xf numFmtId="0" fontId="10" fillId="2" borderId="0" xfId="75" applyFont="1" applyFill="1" applyBorder="1"/>
    <xf numFmtId="0" fontId="22" fillId="2" borderId="0" xfId="75" applyFont="1" applyFill="1"/>
    <xf numFmtId="0" fontId="10" fillId="2" borderId="1" xfId="75" applyFont="1" applyFill="1" applyBorder="1"/>
    <xf numFmtId="0" fontId="24" fillId="2" borderId="0" xfId="75" applyFont="1" applyFill="1"/>
    <xf numFmtId="0" fontId="24" fillId="2" borderId="0" xfId="75" applyFont="1" applyFill="1" applyAlignment="1">
      <alignment horizontal="left"/>
    </xf>
    <xf numFmtId="0" fontId="24" fillId="2" borderId="0" xfId="75" applyFont="1" applyFill="1" applyAlignment="1">
      <alignment horizontal="justify"/>
    </xf>
    <xf numFmtId="0" fontId="10" fillId="2" borderId="11" xfId="75" applyFont="1" applyFill="1" applyBorder="1"/>
    <xf numFmtId="3" fontId="10" fillId="2" borderId="0" xfId="75" applyNumberFormat="1" applyFont="1" applyFill="1"/>
    <xf numFmtId="0" fontId="10" fillId="2" borderId="0" xfId="75" applyFont="1" applyFill="1" applyAlignment="1">
      <alignment horizontal="left" vertical="center" wrapText="1" indent="2"/>
    </xf>
    <xf numFmtId="0" fontId="10" fillId="2" borderId="0" xfId="75" applyFill="1" applyAlignment="1">
      <alignment horizontal="left" indent="2"/>
    </xf>
    <xf numFmtId="0" fontId="10" fillId="2" borderId="0" xfId="75" applyFont="1" applyFill="1" applyAlignment="1">
      <alignment horizontal="left" indent="2"/>
    </xf>
    <xf numFmtId="0" fontId="10" fillId="2" borderId="0" xfId="75" applyFont="1" applyFill="1" applyAlignment="1">
      <alignment horizontal="left" vertical="justify" wrapText="1" indent="2"/>
    </xf>
    <xf numFmtId="167" fontId="32" fillId="2" borderId="0" xfId="75" applyNumberFormat="1" applyFont="1" applyFill="1" applyAlignment="1">
      <alignment horizontal="right" indent="3"/>
    </xf>
    <xf numFmtId="0" fontId="3" fillId="2" borderId="0" xfId="75" applyFont="1" applyFill="1" applyAlignment="1">
      <alignment vertical="center" wrapText="1"/>
    </xf>
    <xf numFmtId="0" fontId="10" fillId="2" borderId="0" xfId="40" applyFill="1" applyAlignment="1">
      <alignment vertical="center"/>
    </xf>
    <xf numFmtId="169" fontId="10" fillId="2" borderId="0" xfId="0" applyNumberFormat="1" applyFont="1" applyFill="1" applyAlignment="1">
      <alignment horizontal="right" vertical="center"/>
    </xf>
    <xf numFmtId="170" fontId="10" fillId="2" borderId="0" xfId="0" applyNumberFormat="1" applyFont="1" applyFill="1" applyAlignment="1">
      <alignment horizontal="right" vertical="center"/>
    </xf>
    <xf numFmtId="171" fontId="10" fillId="2" borderId="0" xfId="0" applyNumberFormat="1" applyFont="1" applyFill="1" applyAlignment="1">
      <alignment horizontal="right" vertical="center"/>
    </xf>
    <xf numFmtId="171" fontId="10" fillId="2" borderId="0" xfId="40" applyNumberFormat="1" applyFont="1" applyFill="1" applyAlignment="1">
      <alignment horizontal="right" vertical="center" indent="1"/>
    </xf>
    <xf numFmtId="0" fontId="27" fillId="2" borderId="0" xfId="40" applyFont="1" applyFill="1" applyAlignment="1">
      <alignment vertical="center"/>
    </xf>
    <xf numFmtId="0" fontId="10" fillId="2" borderId="1" xfId="40" applyFill="1" applyBorder="1" applyAlignment="1">
      <alignment vertical="center"/>
    </xf>
    <xf numFmtId="0" fontId="22" fillId="2" borderId="0" xfId="40" applyFont="1" applyFill="1" applyAlignment="1">
      <alignment vertical="center"/>
    </xf>
    <xf numFmtId="0" fontId="27" fillId="2" borderId="0" xfId="75" applyFont="1" applyFill="1" applyBorder="1" applyAlignment="1">
      <alignment horizontal="left"/>
    </xf>
    <xf numFmtId="0" fontId="10" fillId="2" borderId="0" xfId="75" applyFill="1"/>
    <xf numFmtId="0" fontId="10" fillId="2" borderId="1" xfId="75" applyFill="1" applyBorder="1"/>
    <xf numFmtId="2" fontId="10" fillId="2" borderId="0" xfId="75" applyNumberFormat="1" applyFill="1" applyAlignment="1">
      <alignment horizontal="center"/>
    </xf>
    <xf numFmtId="0" fontId="10" fillId="2" borderId="0" xfId="75" applyFont="1" applyFill="1" applyBorder="1" applyAlignment="1">
      <alignment horizontal="left" vertical="center" wrapText="1"/>
    </xf>
    <xf numFmtId="0" fontId="28" fillId="2" borderId="0" xfId="75" applyFont="1" applyFill="1"/>
    <xf numFmtId="0" fontId="28" fillId="2" borderId="0" xfId="75" applyFont="1" applyFill="1" applyAlignment="1">
      <alignment wrapText="1"/>
    </xf>
    <xf numFmtId="171" fontId="28" fillId="2" borderId="0" xfId="75" applyNumberFormat="1" applyFont="1" applyFill="1"/>
    <xf numFmtId="171" fontId="10" fillId="2" borderId="0" xfId="75" applyNumberFormat="1" applyFont="1" applyFill="1"/>
    <xf numFmtId="0" fontId="10" fillId="2" borderId="0" xfId="75" applyFont="1" applyFill="1" applyAlignment="1">
      <alignment wrapText="1"/>
    </xf>
    <xf numFmtId="0" fontId="10" fillId="2" borderId="0" xfId="75" applyFont="1" applyFill="1" applyBorder="1" applyAlignment="1">
      <alignment wrapText="1"/>
    </xf>
    <xf numFmtId="0" fontId="29" fillId="2" borderId="0" xfId="75" applyFont="1" applyFill="1"/>
    <xf numFmtId="165" fontId="10" fillId="2" borderId="0" xfId="75" applyNumberFormat="1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vertical="center"/>
    </xf>
    <xf numFmtId="0" fontId="24" fillId="2" borderId="0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167" fontId="10" fillId="2" borderId="0" xfId="0" applyNumberFormat="1" applyFont="1" applyFill="1" applyAlignment="1">
      <alignment horizontal="left" vertical="center" wrapText="1"/>
    </xf>
    <xf numFmtId="0" fontId="10" fillId="2" borderId="0" xfId="43" applyFont="1" applyFill="1" applyAlignment="1">
      <alignment horizontal="left" indent="2"/>
    </xf>
    <xf numFmtId="169" fontId="10" fillId="2" borderId="0" xfId="0" applyNumberFormat="1" applyFont="1" applyFill="1" applyAlignment="1">
      <alignment horizontal="left" vertical="center" indent="1"/>
    </xf>
    <xf numFmtId="0" fontId="10" fillId="2" borderId="0" xfId="43" applyFont="1" applyFill="1" applyAlignment="1">
      <alignment horizontal="left" vertical="center" indent="1"/>
    </xf>
    <xf numFmtId="0" fontId="10" fillId="2" borderId="0" xfId="75" applyFont="1" applyFill="1" applyBorder="1" applyAlignment="1">
      <alignment horizontal="left" indent="1"/>
    </xf>
    <xf numFmtId="0" fontId="10" fillId="2" borderId="0" xfId="75" applyFont="1" applyFill="1" applyAlignment="1">
      <alignment horizontal="left" indent="1"/>
    </xf>
    <xf numFmtId="0" fontId="28" fillId="2" borderId="0" xfId="75" applyFont="1" applyFill="1" applyAlignment="1">
      <alignment horizontal="left" indent="1"/>
    </xf>
    <xf numFmtId="0" fontId="10" fillId="2" borderId="0" xfId="75" applyFont="1" applyFill="1" applyBorder="1" applyAlignment="1">
      <alignment horizontal="left" indent="2"/>
    </xf>
    <xf numFmtId="0" fontId="28" fillId="2" borderId="0" xfId="75" applyFont="1" applyFill="1" applyAlignment="1">
      <alignment horizontal="left" indent="2"/>
    </xf>
    <xf numFmtId="0" fontId="10" fillId="2" borderId="1" xfId="0" applyFont="1" applyFill="1" applyBorder="1" applyAlignment="1">
      <alignment horizontal="left" indent="1"/>
    </xf>
    <xf numFmtId="0" fontId="10" fillId="2" borderId="0" xfId="0" applyFont="1" applyFill="1" applyBorder="1" applyAlignment="1">
      <alignment horizontal="left" indent="1"/>
    </xf>
    <xf numFmtId="0" fontId="24" fillId="2" borderId="1" xfId="0" applyFont="1" applyFill="1" applyBorder="1" applyAlignment="1">
      <alignment horizontal="left" vertical="center" wrapText="1" indent="1"/>
    </xf>
    <xf numFmtId="0" fontId="28" fillId="2" borderId="0" xfId="0" applyFont="1" applyFill="1" applyAlignment="1">
      <alignment horizontal="left" indent="1"/>
    </xf>
    <xf numFmtId="0" fontId="10" fillId="2" borderId="0" xfId="40" applyFont="1" applyFill="1" applyAlignment="1">
      <alignment horizontal="left" indent="2"/>
    </xf>
    <xf numFmtId="167" fontId="10" fillId="2" borderId="0" xfId="40" applyNumberFormat="1" applyFont="1" applyFill="1" applyAlignment="1">
      <alignment horizontal="left" indent="5"/>
    </xf>
    <xf numFmtId="0" fontId="10" fillId="2" borderId="0" xfId="43" applyFont="1" applyFill="1" applyAlignment="1">
      <alignment horizontal="left" vertical="center" indent="2"/>
    </xf>
    <xf numFmtId="0" fontId="22" fillId="2" borderId="0" xfId="40" applyFont="1" applyFill="1" applyAlignment="1">
      <alignment horizontal="left" indent="2"/>
    </xf>
    <xf numFmtId="0" fontId="10" fillId="2" borderId="0" xfId="75" applyFill="1" applyAlignment="1">
      <alignment horizontal="left" indent="1"/>
    </xf>
    <xf numFmtId="167" fontId="32" fillId="2" borderId="0" xfId="0" applyNumberFormat="1" applyFont="1" applyFill="1" applyAlignment="1">
      <alignment horizontal="left" indent="2"/>
    </xf>
    <xf numFmtId="167" fontId="10" fillId="2" borderId="0" xfId="38" applyNumberFormat="1" applyFont="1" applyFill="1" applyAlignment="1">
      <alignment horizontal="left" vertical="center" wrapText="1" indent="1"/>
    </xf>
    <xf numFmtId="0" fontId="24" fillId="2" borderId="0" xfId="0" applyFont="1" applyFill="1" applyAlignment="1">
      <alignment horizontal="left" vertical="center" wrapText="1" inden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0" xfId="38" applyFont="1" applyFill="1" applyBorder="1" applyAlignment="1">
      <alignment horizontal="center" vertical="center" wrapText="1"/>
    </xf>
    <xf numFmtId="0" fontId="10" fillId="2" borderId="0" xfId="75" applyFont="1" applyFill="1" applyBorder="1" applyAlignment="1">
      <alignment horizontal="left" vertical="center" wrapText="1" indent="1"/>
    </xf>
    <xf numFmtId="0" fontId="22" fillId="2" borderId="0" xfId="40" applyFont="1" applyFill="1" applyAlignment="1">
      <alignment horizontal="left"/>
    </xf>
    <xf numFmtId="0" fontId="10" fillId="2" borderId="0" xfId="75" applyFont="1" applyFill="1" applyBorder="1" applyAlignment="1">
      <alignment horizontal="left" vertical="center" wrapText="1" indent="1"/>
    </xf>
    <xf numFmtId="0" fontId="10" fillId="2" borderId="0" xfId="38" applyFont="1" applyFill="1" applyBorder="1" applyAlignment="1">
      <alignment horizontal="center" vertical="center" wrapText="1"/>
    </xf>
    <xf numFmtId="0" fontId="10" fillId="2" borderId="0" xfId="38" applyFont="1" applyFill="1" applyBorder="1" applyAlignment="1">
      <alignment horizontal="center" vertical="center" wrapText="1"/>
    </xf>
    <xf numFmtId="0" fontId="10" fillId="2" borderId="13" xfId="38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167" fontId="10" fillId="2" borderId="11" xfId="0" applyNumberFormat="1" applyFont="1" applyFill="1" applyBorder="1" applyAlignment="1">
      <alignment horizontal="center" vertical="center"/>
    </xf>
    <xf numFmtId="167" fontId="10" fillId="2" borderId="1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 indent="2"/>
    </xf>
    <xf numFmtId="169" fontId="10" fillId="2" borderId="1" xfId="0" applyNumberFormat="1" applyFont="1" applyFill="1" applyBorder="1" applyAlignment="1">
      <alignment horizontal="right" indent="1"/>
    </xf>
    <xf numFmtId="0" fontId="10" fillId="2" borderId="1" xfId="43" applyFont="1" applyFill="1" applyBorder="1" applyAlignment="1">
      <alignment horizontal="left" indent="2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40" applyFont="1" applyFill="1" applyBorder="1" applyAlignment="1">
      <alignment vertical="center" wrapText="1"/>
    </xf>
    <xf numFmtId="0" fontId="10" fillId="2" borderId="16" xfId="40" applyFill="1" applyBorder="1"/>
    <xf numFmtId="0" fontId="10" fillId="2" borderId="16" xfId="0" applyFont="1" applyFill="1" applyBorder="1"/>
    <xf numFmtId="0" fontId="4" fillId="2" borderId="16" xfId="0" applyFont="1" applyFill="1" applyBorder="1" applyAlignment="1">
      <alignment horizontal="center" vertical="center" wrapText="1"/>
    </xf>
    <xf numFmtId="0" fontId="10" fillId="2" borderId="11" xfId="40" applyFill="1" applyBorder="1"/>
    <xf numFmtId="0" fontId="10" fillId="2" borderId="1" xfId="40" applyFill="1" applyBorder="1" applyAlignment="1">
      <alignment horizontal="left"/>
    </xf>
    <xf numFmtId="171" fontId="10" fillId="2" borderId="1" xfId="0" applyNumberFormat="1" applyFont="1" applyFill="1" applyBorder="1" applyAlignment="1">
      <alignment horizontal="right" indent="1"/>
    </xf>
    <xf numFmtId="169" fontId="10" fillId="2" borderId="1" xfId="0" applyNumberFormat="1" applyFont="1" applyFill="1" applyBorder="1" applyAlignment="1">
      <alignment horizontal="left" indent="2"/>
    </xf>
    <xf numFmtId="0" fontId="10" fillId="2" borderId="16" xfId="38" applyFont="1" applyFill="1" applyBorder="1" applyAlignment="1">
      <alignment horizontal="center" vertical="center"/>
    </xf>
    <xf numFmtId="0" fontId="34" fillId="2" borderId="11" xfId="38" applyFont="1" applyFill="1" applyBorder="1" applyAlignment="1">
      <alignment horizontal="center" vertical="center" wrapText="1"/>
    </xf>
    <xf numFmtId="0" fontId="10" fillId="2" borderId="11" xfId="38" applyFont="1" applyFill="1" applyBorder="1" applyAlignment="1">
      <alignment horizontal="center" vertical="center" wrapText="1"/>
    </xf>
    <xf numFmtId="0" fontId="10" fillId="2" borderId="16" xfId="40" applyFill="1" applyBorder="1" applyAlignment="1">
      <alignment vertical="center"/>
    </xf>
    <xf numFmtId="0" fontId="10" fillId="2" borderId="1" xfId="51" applyFont="1" applyFill="1" applyBorder="1" applyAlignment="1">
      <alignment horizontal="left" indent="1"/>
    </xf>
    <xf numFmtId="0" fontId="0" fillId="2" borderId="1" xfId="51" applyFont="1" applyFill="1" applyBorder="1" applyAlignment="1">
      <alignment horizontal="left" indent="1"/>
    </xf>
    <xf numFmtId="0" fontId="3" fillId="2" borderId="1" xfId="38" applyFont="1" applyFill="1" applyBorder="1" applyAlignment="1">
      <alignment horizontal="center" vertical="center" wrapText="1"/>
    </xf>
    <xf numFmtId="0" fontId="10" fillId="2" borderId="1" xfId="38" applyFill="1" applyBorder="1" applyAlignment="1">
      <alignment horizontal="left" vertical="justify" wrapText="1" indent="2"/>
    </xf>
    <xf numFmtId="170" fontId="10" fillId="2" borderId="1" xfId="38" applyNumberFormat="1" applyFont="1" applyFill="1" applyBorder="1" applyAlignment="1">
      <alignment horizontal="right" indent="1"/>
    </xf>
    <xf numFmtId="169" fontId="10" fillId="2" borderId="1" xfId="38" applyNumberFormat="1" applyFont="1" applyFill="1" applyBorder="1" applyAlignment="1">
      <alignment horizontal="right" indent="1"/>
    </xf>
    <xf numFmtId="0" fontId="3" fillId="2" borderId="1" xfId="75" applyFont="1" applyFill="1" applyBorder="1" applyAlignment="1">
      <alignment vertical="center" wrapText="1"/>
    </xf>
    <xf numFmtId="0" fontId="3" fillId="2" borderId="1" xfId="75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170" fontId="10" fillId="2" borderId="1" xfId="0" applyNumberFormat="1" applyFont="1" applyFill="1" applyBorder="1" applyAlignment="1">
      <alignment horizontal="right" indent="2"/>
    </xf>
    <xf numFmtId="0" fontId="10" fillId="2" borderId="1" xfId="0" applyFont="1" applyFill="1" applyBorder="1" applyAlignment="1">
      <alignment horizontal="center"/>
    </xf>
    <xf numFmtId="0" fontId="10" fillId="2" borderId="1" xfId="75" applyFont="1" applyFill="1" applyBorder="1" applyAlignment="1">
      <alignment horizontal="left" vertical="center" wrapText="1" indent="1"/>
    </xf>
    <xf numFmtId="2" fontId="10" fillId="2" borderId="1" xfId="75" applyNumberFormat="1" applyFill="1" applyBorder="1" applyAlignment="1">
      <alignment horizontal="center"/>
    </xf>
    <xf numFmtId="0" fontId="30" fillId="2" borderId="1" xfId="0" applyFont="1" applyFill="1" applyBorder="1"/>
    <xf numFmtId="0" fontId="30" fillId="2" borderId="1" xfId="0" applyFont="1" applyFill="1" applyBorder="1" applyAlignment="1">
      <alignment vertical="center" wrapText="1"/>
    </xf>
    <xf numFmtId="167" fontId="30" fillId="2" borderId="1" xfId="44" applyNumberFormat="1" applyFont="1" applyFill="1" applyBorder="1" applyAlignment="1">
      <alignment horizontal="center" vertical="center"/>
    </xf>
    <xf numFmtId="171" fontId="30" fillId="2" borderId="1" xfId="0" applyNumberFormat="1" applyFont="1" applyFill="1" applyBorder="1" applyAlignment="1">
      <alignment horizontal="right" vertical="center" indent="2"/>
    </xf>
    <xf numFmtId="0" fontId="10" fillId="2" borderId="1" xfId="40" applyFont="1" applyFill="1" applyBorder="1" applyAlignment="1">
      <alignment horizontal="left" indent="4"/>
    </xf>
    <xf numFmtId="0" fontId="0" fillId="2" borderId="1" xfId="0" applyFill="1" applyBorder="1"/>
    <xf numFmtId="0" fontId="29" fillId="2" borderId="1" xfId="0" applyFont="1" applyFill="1" applyBorder="1"/>
    <xf numFmtId="0" fontId="30" fillId="2" borderId="1" xfId="0" applyFont="1" applyFill="1" applyBorder="1" applyAlignment="1">
      <alignment horizontal="left" vertical="center" wrapText="1" indent="1"/>
    </xf>
    <xf numFmtId="0" fontId="30" fillId="2" borderId="1" xfId="38" applyFont="1" applyFill="1" applyBorder="1" applyAlignment="1">
      <alignment vertical="center" wrapText="1"/>
    </xf>
    <xf numFmtId="0" fontId="30" fillId="2" borderId="1" xfId="43" applyFont="1" applyFill="1" applyBorder="1" applyAlignment="1">
      <alignment horizontal="left" vertical="center" indent="1"/>
    </xf>
    <xf numFmtId="0" fontId="30" fillId="2" borderId="1" xfId="75" applyFont="1" applyFill="1" applyBorder="1" applyAlignment="1">
      <alignment horizontal="left" vertical="center" wrapText="1" indent="1"/>
    </xf>
    <xf numFmtId="165" fontId="30" fillId="2" borderId="1" xfId="44" applyNumberFormat="1" applyFont="1" applyFill="1" applyBorder="1" applyAlignment="1">
      <alignment horizontal="center" vertical="center"/>
    </xf>
    <xf numFmtId="0" fontId="30" fillId="2" borderId="1" xfId="43" applyFont="1" applyFill="1" applyBorder="1" applyAlignment="1">
      <alignment horizontal="left" vertical="center" indent="2"/>
    </xf>
    <xf numFmtId="0" fontId="29" fillId="2" borderId="1" xfId="75" applyFont="1" applyFill="1" applyBorder="1"/>
    <xf numFmtId="171" fontId="30" fillId="2" borderId="1" xfId="44" applyNumberFormat="1" applyFont="1" applyFill="1" applyBorder="1" applyAlignment="1">
      <alignment horizontal="center" vertical="center"/>
    </xf>
    <xf numFmtId="0" fontId="10" fillId="2" borderId="1" xfId="43" applyFont="1" applyFill="1" applyBorder="1" applyAlignment="1">
      <alignment horizontal="left" vertical="center" indent="1"/>
    </xf>
    <xf numFmtId="171" fontId="10" fillId="2" borderId="1" xfId="0" applyNumberFormat="1" applyFont="1" applyFill="1" applyBorder="1" applyAlignment="1">
      <alignment horizontal="right" vertical="center"/>
    </xf>
    <xf numFmtId="169" fontId="10" fillId="2" borderId="1" xfId="0" applyNumberFormat="1" applyFont="1" applyFill="1" applyBorder="1" applyAlignment="1">
      <alignment horizontal="left" vertical="center" indent="1"/>
    </xf>
    <xf numFmtId="0" fontId="10" fillId="2" borderId="1" xfId="75" applyFont="1" applyFill="1" applyBorder="1" applyAlignment="1">
      <alignment horizontal="left" vertical="center" wrapText="1" indent="2"/>
    </xf>
    <xf numFmtId="0" fontId="4" fillId="2" borderId="16" xfId="4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vertical="center"/>
    </xf>
    <xf numFmtId="0" fontId="10" fillId="2" borderId="16" xfId="0" applyFont="1" applyFill="1" applyBorder="1" applyAlignment="1">
      <alignment vertical="center" wrapText="1"/>
    </xf>
    <xf numFmtId="0" fontId="24" fillId="2" borderId="16" xfId="38" applyFont="1" applyFill="1" applyBorder="1" applyAlignment="1">
      <alignment vertical="center"/>
    </xf>
    <xf numFmtId="0" fontId="24" fillId="2" borderId="11" xfId="0" applyFont="1" applyFill="1" applyBorder="1" applyAlignment="1">
      <alignment horizontal="center" vertical="center"/>
    </xf>
    <xf numFmtId="0" fontId="24" fillId="2" borderId="11" xfId="38" applyFont="1" applyFill="1" applyBorder="1" applyAlignment="1">
      <alignment horizontal="center" vertical="center" wrapText="1"/>
    </xf>
    <xf numFmtId="0" fontId="10" fillId="2" borderId="16" xfId="75" applyFill="1" applyBorder="1"/>
    <xf numFmtId="0" fontId="10" fillId="2" borderId="11" xfId="40" applyFont="1" applyFill="1" applyBorder="1" applyAlignment="1">
      <alignment horizontal="center" vertical="center" wrapText="1"/>
    </xf>
    <xf numFmtId="0" fontId="10" fillId="2" borderId="16" xfId="75" applyFont="1" applyFill="1" applyBorder="1"/>
    <xf numFmtId="0" fontId="10" fillId="2" borderId="16" xfId="38" applyFont="1" applyFill="1" applyBorder="1"/>
    <xf numFmtId="0" fontId="4" fillId="2" borderId="0" xfId="0" applyFont="1" applyFill="1" applyBorder="1" applyAlignment="1">
      <alignment horizontal="left" vertical="center"/>
    </xf>
    <xf numFmtId="0" fontId="10" fillId="2" borderId="0" xfId="79" applyFill="1"/>
    <xf numFmtId="0" fontId="10" fillId="2" borderId="16" xfId="79" applyFont="1" applyFill="1" applyBorder="1" applyAlignment="1">
      <alignment horizontal="center" vertical="center"/>
    </xf>
    <xf numFmtId="0" fontId="27" fillId="2" borderId="16" xfId="79" applyFont="1" applyFill="1" applyBorder="1" applyAlignment="1">
      <alignment horizontal="center" vertical="center" wrapText="1"/>
    </xf>
    <xf numFmtId="0" fontId="10" fillId="2" borderId="11" xfId="79" applyFont="1" applyFill="1" applyBorder="1" applyAlignment="1">
      <alignment horizontal="center" vertical="center" wrapText="1"/>
    </xf>
    <xf numFmtId="0" fontId="27" fillId="2" borderId="11" xfId="79" applyFont="1" applyFill="1" applyBorder="1" applyAlignment="1">
      <alignment horizontal="center" vertical="center" wrapText="1"/>
    </xf>
    <xf numFmtId="0" fontId="10" fillId="2" borderId="0" xfId="79" applyFont="1" applyFill="1" applyBorder="1" applyAlignment="1">
      <alignment horizontal="left" vertical="center" wrapText="1" indent="1"/>
    </xf>
    <xf numFmtId="0" fontId="29" fillId="2" borderId="1" xfId="79" applyFont="1" applyFill="1" applyBorder="1"/>
    <xf numFmtId="0" fontId="30" fillId="2" borderId="1" xfId="79" applyFont="1" applyFill="1" applyBorder="1" applyAlignment="1">
      <alignment horizontal="left" vertical="center" wrapText="1" indent="1"/>
    </xf>
    <xf numFmtId="0" fontId="28" fillId="2" borderId="0" xfId="79" applyFont="1" applyFill="1"/>
    <xf numFmtId="0" fontId="22" fillId="2" borderId="0" xfId="79" applyFont="1" applyFill="1"/>
    <xf numFmtId="0" fontId="22" fillId="2" borderId="0" xfId="79" applyFont="1" applyFill="1" applyBorder="1" applyAlignment="1">
      <alignment vertical="center"/>
    </xf>
    <xf numFmtId="0" fontId="10" fillId="2" borderId="1" xfId="40" applyFill="1" applyBorder="1"/>
    <xf numFmtId="0" fontId="10" fillId="2" borderId="0" xfId="40" applyFill="1" applyBorder="1"/>
    <xf numFmtId="0" fontId="22" fillId="2" borderId="0" xfId="40" applyFont="1" applyFill="1" applyAlignment="1">
      <alignment horizontal="left"/>
    </xf>
    <xf numFmtId="0" fontId="30" fillId="2" borderId="1" xfId="75" applyFont="1" applyFill="1" applyBorder="1" applyAlignment="1">
      <alignment vertical="center" wrapText="1"/>
    </xf>
    <xf numFmtId="0" fontId="22" fillId="2" borderId="0" xfId="75" applyFont="1" applyFill="1" applyBorder="1" applyAlignment="1">
      <alignment vertical="center"/>
    </xf>
    <xf numFmtId="0" fontId="3" fillId="2" borderId="1" xfId="38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1" xfId="38" applyFont="1" applyFill="1" applyBorder="1" applyAlignment="1">
      <alignment horizontal="center" vertical="center" wrapText="1"/>
    </xf>
    <xf numFmtId="0" fontId="10" fillId="2" borderId="13" xfId="38" applyFont="1" applyFill="1" applyBorder="1" applyAlignment="1">
      <alignment horizontal="center" vertical="center" wrapText="1"/>
    </xf>
    <xf numFmtId="0" fontId="34" fillId="2" borderId="2" xfId="38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34" fillId="2" borderId="12" xfId="38" applyFont="1" applyFill="1" applyBorder="1" applyAlignment="1">
      <alignment horizontal="center" vertical="center" wrapText="1"/>
    </xf>
    <xf numFmtId="0" fontId="34" fillId="2" borderId="15" xfId="38" applyFont="1" applyFill="1" applyBorder="1" applyAlignment="1">
      <alignment horizontal="center" vertical="center" wrapText="1"/>
    </xf>
    <xf numFmtId="0" fontId="24" fillId="2" borderId="0" xfId="75" applyFont="1" applyFill="1" applyBorder="1" applyAlignment="1">
      <alignment horizontal="left" vertical="center" wrapText="1"/>
    </xf>
    <xf numFmtId="0" fontId="34" fillId="2" borderId="15" xfId="75" applyFont="1" applyFill="1" applyBorder="1" applyAlignment="1">
      <alignment horizontal="center" vertical="center" wrapText="1"/>
    </xf>
    <xf numFmtId="167" fontId="10" fillId="2" borderId="0" xfId="0" applyNumberFormat="1" applyFont="1" applyFill="1" applyBorder="1" applyAlignment="1">
      <alignment horizontal="right" indent="3"/>
    </xf>
    <xf numFmtId="169" fontId="10" fillId="2" borderId="0" xfId="0" applyNumberFormat="1" applyFont="1" applyFill="1" applyBorder="1" applyAlignment="1">
      <alignment horizontal="right" indent="1"/>
    </xf>
    <xf numFmtId="170" fontId="10" fillId="2" borderId="0" xfId="0" applyNumberFormat="1" applyFont="1" applyFill="1" applyBorder="1" applyAlignment="1">
      <alignment horizontal="right" indent="2"/>
    </xf>
    <xf numFmtId="169" fontId="10" fillId="2" borderId="0" xfId="0" applyNumberFormat="1" applyFont="1" applyFill="1" applyBorder="1" applyAlignment="1">
      <alignment horizontal="right" indent="3"/>
    </xf>
    <xf numFmtId="168" fontId="10" fillId="2" borderId="0" xfId="43" applyNumberFormat="1" applyFont="1" applyFill="1" applyBorder="1" applyAlignment="1">
      <alignment horizontal="center" vertical="center"/>
    </xf>
    <xf numFmtId="0" fontId="22" fillId="2" borderId="0" xfId="43" applyFont="1" applyFill="1" applyBorder="1" applyAlignment="1">
      <alignment horizontal="left"/>
    </xf>
    <xf numFmtId="0" fontId="24" fillId="2" borderId="0" xfId="40" applyFont="1" applyFill="1" applyAlignment="1">
      <alignment horizontal="left" vertical="center" wrapText="1"/>
    </xf>
    <xf numFmtId="0" fontId="41" fillId="2" borderId="0" xfId="40" applyFont="1" applyFill="1" applyAlignment="1">
      <alignment horizontal="left" vertical="center" wrapText="1" indent="2"/>
    </xf>
    <xf numFmtId="0" fontId="41" fillId="2" borderId="0" xfId="40" applyFont="1" applyFill="1" applyAlignment="1">
      <alignment horizontal="left" indent="2"/>
    </xf>
    <xf numFmtId="0" fontId="22" fillId="2" borderId="0" xfId="75" applyFont="1" applyFill="1" applyAlignment="1">
      <alignment horizontal="left"/>
    </xf>
    <xf numFmtId="0" fontId="27" fillId="2" borderId="0" xfId="75" applyFont="1" applyFill="1" applyBorder="1" applyAlignment="1">
      <alignment horizontal="left"/>
    </xf>
    <xf numFmtId="169" fontId="10" fillId="2" borderId="0" xfId="0" applyNumberFormat="1" applyFont="1" applyFill="1" applyAlignment="1"/>
    <xf numFmtId="171" fontId="10" fillId="2" borderId="0" xfId="40" applyNumberFormat="1" applyFont="1" applyFill="1" applyAlignment="1">
      <alignment horizontal="center" vertical="center"/>
    </xf>
    <xf numFmtId="171" fontId="10" fillId="2" borderId="1" xfId="40" applyNumberFormat="1" applyFont="1" applyFill="1" applyBorder="1" applyAlignment="1">
      <alignment horizontal="center" vertical="center"/>
    </xf>
    <xf numFmtId="171" fontId="10" fillId="2" borderId="0" xfId="40" applyNumberFormat="1" applyFill="1" applyAlignment="1">
      <alignment horizontal="right" vertical="center" indent="1"/>
    </xf>
    <xf numFmtId="171" fontId="10" fillId="2" borderId="1" xfId="40" applyNumberFormat="1" applyFont="1" applyFill="1" applyBorder="1" applyAlignment="1">
      <alignment horizontal="right" vertical="center" indent="1"/>
    </xf>
    <xf numFmtId="0" fontId="10" fillId="2" borderId="0" xfId="43" applyFont="1" applyFill="1" applyAlignment="1">
      <alignment horizontal="left" vertical="center"/>
    </xf>
    <xf numFmtId="0" fontId="10" fillId="2" borderId="0" xfId="43" applyFont="1" applyFill="1" applyAlignment="1">
      <alignment horizontal="left"/>
    </xf>
    <xf numFmtId="169" fontId="10" fillId="2" borderId="0" xfId="0" applyNumberFormat="1" applyFont="1" applyFill="1" applyAlignment="1">
      <alignment horizontal="left"/>
    </xf>
    <xf numFmtId="169" fontId="30" fillId="2" borderId="1" xfId="0" applyNumberFormat="1" applyFont="1" applyFill="1" applyBorder="1" applyAlignment="1">
      <alignment horizontal="left" vertical="center"/>
    </xf>
    <xf numFmtId="0" fontId="10" fillId="2" borderId="0" xfId="43" applyFont="1" applyFill="1" applyAlignment="1">
      <alignment vertical="center"/>
    </xf>
    <xf numFmtId="0" fontId="10" fillId="2" borderId="1" xfId="43" applyFont="1" applyFill="1" applyBorder="1" applyAlignment="1">
      <alignment vertical="center"/>
    </xf>
    <xf numFmtId="0" fontId="10" fillId="2" borderId="0" xfId="43" applyFont="1" applyFill="1" applyAlignment="1"/>
    <xf numFmtId="0" fontId="10" fillId="2" borderId="1" xfId="43" applyFont="1" applyFill="1" applyBorder="1" applyAlignment="1"/>
    <xf numFmtId="168" fontId="10" fillId="2" borderId="0" xfId="43" applyNumberFormat="1" applyFont="1" applyFill="1" applyAlignment="1">
      <alignment horizontal="left" vertical="center"/>
    </xf>
    <xf numFmtId="0" fontId="10" fillId="2" borderId="1" xfId="43" applyFont="1" applyFill="1" applyBorder="1" applyAlignment="1">
      <alignment horizontal="left"/>
    </xf>
    <xf numFmtId="0" fontId="10" fillId="2" borderId="0" xfId="79" applyFill="1" applyAlignment="1">
      <alignment horizontal="left"/>
    </xf>
    <xf numFmtId="171" fontId="30" fillId="2" borderId="1" xfId="44" applyNumberFormat="1" applyFont="1" applyFill="1" applyBorder="1" applyAlignment="1">
      <alignment horizontal="left" vertical="center"/>
    </xf>
    <xf numFmtId="171" fontId="10" fillId="2" borderId="0" xfId="40" applyNumberFormat="1" applyFont="1" applyFill="1" applyAlignment="1">
      <alignment horizontal="center"/>
    </xf>
    <xf numFmtId="171" fontId="10" fillId="2" borderId="0" xfId="40" applyNumberFormat="1" applyFill="1" applyAlignment="1">
      <alignment horizontal="center"/>
    </xf>
    <xf numFmtId="171" fontId="10" fillId="2" borderId="0" xfId="40" applyNumberFormat="1" applyFill="1" applyBorder="1" applyAlignment="1">
      <alignment horizontal="center"/>
    </xf>
    <xf numFmtId="0" fontId="34" fillId="2" borderId="12" xfId="79" applyFont="1" applyFill="1" applyBorder="1" applyAlignment="1">
      <alignment horizontal="center" vertical="center" wrapText="1"/>
    </xf>
    <xf numFmtId="0" fontId="10" fillId="2" borderId="0" xfId="51" applyFont="1" applyFill="1" applyAlignment="1">
      <alignment horizontal="left"/>
    </xf>
    <xf numFmtId="169" fontId="10" fillId="2" borderId="0" xfId="75" applyNumberFormat="1" applyFont="1" applyFill="1" applyAlignment="1">
      <alignment horizontal="left"/>
    </xf>
    <xf numFmtId="0" fontId="10" fillId="2" borderId="1" xfId="51" applyFont="1" applyFill="1" applyBorder="1" applyAlignment="1">
      <alignment horizontal="left"/>
    </xf>
    <xf numFmtId="0" fontId="10" fillId="2" borderId="11" xfId="38" applyFont="1" applyFill="1" applyBorder="1" applyAlignment="1">
      <alignment horizontal="center" vertical="center" wrapText="1"/>
    </xf>
    <xf numFmtId="0" fontId="10" fillId="2" borderId="11" xfId="75" applyFont="1" applyFill="1" applyBorder="1" applyAlignment="1">
      <alignment horizontal="center" vertical="center" wrapText="1"/>
    </xf>
    <xf numFmtId="0" fontId="10" fillId="2" borderId="11" xfId="40" applyFill="1" applyBorder="1" applyAlignment="1">
      <alignment vertical="center"/>
    </xf>
    <xf numFmtId="0" fontId="10" fillId="2" borderId="16" xfId="40" applyFont="1" applyFill="1" applyBorder="1"/>
    <xf numFmtId="0" fontId="10" fillId="2" borderId="11" xfId="40" applyFont="1" applyFill="1" applyBorder="1"/>
    <xf numFmtId="0" fontId="10" fillId="2" borderId="11" xfId="75" applyFill="1" applyBorder="1"/>
    <xf numFmtId="0" fontId="10" fillId="2" borderId="11" xfId="75" applyFill="1" applyBorder="1" applyAlignment="1">
      <alignment vertical="center" wrapText="1"/>
    </xf>
    <xf numFmtId="0" fontId="10" fillId="2" borderId="0" xfId="40" applyFont="1" applyFill="1" applyAlignment="1">
      <alignment horizontal="left" vertical="center" wrapText="1" indent="2"/>
    </xf>
    <xf numFmtId="0" fontId="10" fillId="2" borderId="1" xfId="40" applyFont="1" applyFill="1" applyBorder="1" applyAlignment="1">
      <alignment horizontal="left" vertical="center" wrapText="1" indent="2"/>
    </xf>
    <xf numFmtId="0" fontId="10" fillId="2" borderId="12" xfId="0" applyFont="1" applyFill="1" applyBorder="1" applyAlignment="1">
      <alignment horizontal="center" vertical="center"/>
    </xf>
    <xf numFmtId="171" fontId="30" fillId="2" borderId="1" xfId="0" applyNumberFormat="1" applyFont="1" applyFill="1" applyBorder="1" applyAlignment="1">
      <alignment horizontal="left" vertical="center"/>
    </xf>
    <xf numFmtId="167" fontId="44" fillId="2" borderId="0" xfId="0" applyNumberFormat="1" applyFont="1" applyFill="1" applyAlignment="1">
      <alignment vertical="center"/>
    </xf>
    <xf numFmtId="167" fontId="24" fillId="2" borderId="0" xfId="38" applyNumberFormat="1" applyFont="1" applyFill="1" applyBorder="1" applyAlignment="1">
      <alignment vertical="center"/>
    </xf>
    <xf numFmtId="165" fontId="24" fillId="2" borderId="0" xfId="38" applyNumberFormat="1" applyFont="1" applyFill="1" applyBorder="1" applyAlignment="1">
      <alignment vertical="center"/>
    </xf>
    <xf numFmtId="167" fontId="10" fillId="2" borderId="0" xfId="38" applyNumberFormat="1" applyFont="1" applyFill="1" applyBorder="1" applyAlignment="1">
      <alignment horizontal="center" vertical="center"/>
    </xf>
    <xf numFmtId="167" fontId="10" fillId="2" borderId="1" xfId="38" applyNumberFormat="1" applyFont="1" applyFill="1" applyBorder="1" applyAlignment="1">
      <alignment horizontal="center" vertical="center"/>
    </xf>
    <xf numFmtId="167" fontId="24" fillId="2" borderId="0" xfId="38" applyNumberFormat="1" applyFont="1" applyFill="1" applyBorder="1" applyAlignment="1">
      <alignment horizontal="right" vertical="center" indent="2"/>
    </xf>
    <xf numFmtId="165" fontId="24" fillId="2" borderId="0" xfId="38" applyNumberFormat="1" applyFont="1" applyFill="1" applyBorder="1" applyAlignment="1">
      <alignment horizontal="right" vertical="center" indent="1"/>
    </xf>
    <xf numFmtId="170" fontId="10" fillId="2" borderId="0" xfId="38" applyNumberFormat="1" applyFont="1" applyFill="1" applyBorder="1" applyAlignment="1">
      <alignment horizontal="right" indent="1"/>
    </xf>
    <xf numFmtId="171" fontId="10" fillId="2" borderId="1" xfId="51" applyNumberFormat="1" applyFont="1" applyFill="1" applyBorder="1" applyAlignment="1">
      <alignment horizontal="right" indent="1"/>
    </xf>
    <xf numFmtId="0" fontId="10" fillId="2" borderId="0" xfId="38" applyFont="1" applyFill="1" applyBorder="1"/>
    <xf numFmtId="0" fontId="30" fillId="2" borderId="1" xfId="43" applyFont="1" applyFill="1" applyBorder="1" applyAlignment="1">
      <alignment horizontal="left" vertical="center"/>
    </xf>
    <xf numFmtId="168" fontId="30" fillId="2" borderId="1" xfId="43" applyNumberFormat="1" applyFont="1" applyFill="1" applyBorder="1" applyAlignment="1">
      <alignment horizontal="left" vertical="center"/>
    </xf>
    <xf numFmtId="171" fontId="30" fillId="2" borderId="1" xfId="40" applyNumberFormat="1" applyFont="1" applyFill="1" applyBorder="1" applyAlignment="1">
      <alignment horizontal="center"/>
    </xf>
    <xf numFmtId="0" fontId="10" fillId="2" borderId="15" xfId="38" applyFont="1" applyFill="1" applyBorder="1" applyAlignment="1">
      <alignment horizontal="center" vertical="center" wrapText="1"/>
    </xf>
    <xf numFmtId="0" fontId="10" fillId="2" borderId="11" xfId="38" applyFont="1" applyFill="1" applyBorder="1" applyAlignment="1">
      <alignment horizontal="center" vertical="center" wrapText="1"/>
    </xf>
    <xf numFmtId="0" fontId="10" fillId="2" borderId="0" xfId="38" applyFont="1" applyFill="1" applyBorder="1" applyAlignment="1">
      <alignment horizontal="center" vertical="center" wrapText="1"/>
    </xf>
    <xf numFmtId="0" fontId="10" fillId="2" borderId="11" xfId="38" applyFont="1" applyFill="1" applyBorder="1" applyAlignment="1">
      <alignment horizontal="center" vertical="center" wrapText="1"/>
    </xf>
    <xf numFmtId="167" fontId="10" fillId="2" borderId="0" xfId="0" applyNumberFormat="1" applyFont="1" applyFill="1" applyBorder="1" applyAlignment="1">
      <alignment horizontal="right" vertical="center" indent="1"/>
    </xf>
    <xf numFmtId="167" fontId="30" fillId="2" borderId="1" xfId="0" applyNumberFormat="1" applyFont="1" applyFill="1" applyBorder="1" applyAlignment="1">
      <alignment horizontal="right" vertical="center" indent="1"/>
    </xf>
    <xf numFmtId="167" fontId="10" fillId="2" borderId="0" xfId="0" applyNumberFormat="1" applyFont="1" applyFill="1" applyAlignment="1">
      <alignment horizontal="right" indent="1"/>
    </xf>
    <xf numFmtId="167" fontId="10" fillId="2" borderId="0" xfId="40" applyNumberFormat="1" applyFont="1" applyFill="1" applyAlignment="1">
      <alignment horizontal="right" indent="1"/>
    </xf>
    <xf numFmtId="167" fontId="10" fillId="2" borderId="0" xfId="75" applyNumberFormat="1" applyFont="1" applyFill="1" applyAlignment="1">
      <alignment horizontal="right" indent="1"/>
    </xf>
    <xf numFmtId="167" fontId="10" fillId="2" borderId="0" xfId="75" applyNumberFormat="1" applyFont="1" applyFill="1" applyBorder="1" applyAlignment="1">
      <alignment horizontal="right" indent="1"/>
    </xf>
    <xf numFmtId="167" fontId="30" fillId="2" borderId="1" xfId="75" applyNumberFormat="1" applyFont="1" applyFill="1" applyBorder="1" applyAlignment="1">
      <alignment horizontal="right" indent="1"/>
    </xf>
    <xf numFmtId="167" fontId="10" fillId="2" borderId="0" xfId="40" applyNumberFormat="1" applyFill="1" applyAlignment="1">
      <alignment horizontal="right" indent="1"/>
    </xf>
    <xf numFmtId="167" fontId="10" fillId="2" borderId="0" xfId="40" applyNumberFormat="1" applyFill="1" applyBorder="1" applyAlignment="1">
      <alignment horizontal="right" indent="1"/>
    </xf>
    <xf numFmtId="167" fontId="30" fillId="2" borderId="1" xfId="40" applyNumberFormat="1" applyFont="1" applyFill="1" applyBorder="1" applyAlignment="1">
      <alignment horizontal="right" indent="1"/>
    </xf>
    <xf numFmtId="167" fontId="10" fillId="2" borderId="0" xfId="40" applyNumberFormat="1" applyFont="1" applyFill="1" applyBorder="1" applyAlignment="1">
      <alignment horizontal="right" indent="1"/>
    </xf>
    <xf numFmtId="0" fontId="10" fillId="2" borderId="11" xfId="38" applyFont="1" applyFill="1" applyBorder="1" applyAlignment="1">
      <alignment horizontal="center" vertical="center" wrapText="1"/>
    </xf>
    <xf numFmtId="0" fontId="27" fillId="2" borderId="16" xfId="0" applyFont="1" applyFill="1" applyBorder="1" applyAlignment="1">
      <alignment horizontal="center" vertical="center"/>
    </xf>
    <xf numFmtId="170" fontId="10" fillId="2" borderId="0" xfId="0" applyNumberFormat="1" applyFont="1" applyFill="1" applyAlignment="1">
      <alignment horizontal="right" indent="1"/>
    </xf>
    <xf numFmtId="0" fontId="10" fillId="2" borderId="0" xfId="0" applyFont="1" applyFill="1" applyAlignment="1">
      <alignment horizontal="right" indent="1"/>
    </xf>
    <xf numFmtId="167" fontId="10" fillId="2" borderId="1" xfId="0" applyNumberFormat="1" applyFont="1" applyFill="1" applyBorder="1" applyAlignment="1">
      <alignment horizontal="right" indent="1"/>
    </xf>
    <xf numFmtId="0" fontId="10" fillId="2" borderId="0" xfId="0" applyFont="1" applyFill="1" applyBorder="1" applyAlignment="1">
      <alignment horizontal="right" indent="1"/>
    </xf>
    <xf numFmtId="170" fontId="10" fillId="2" borderId="1" xfId="0" applyNumberFormat="1" applyFont="1" applyFill="1" applyBorder="1" applyAlignment="1">
      <alignment horizontal="right" indent="1"/>
    </xf>
    <xf numFmtId="167" fontId="10" fillId="2" borderId="0" xfId="44" applyNumberFormat="1" applyFont="1" applyFill="1" applyBorder="1" applyAlignment="1">
      <alignment horizontal="right" vertical="center" indent="1"/>
    </xf>
    <xf numFmtId="167" fontId="30" fillId="2" borderId="1" xfId="44" applyNumberFormat="1" applyFont="1" applyFill="1" applyBorder="1" applyAlignment="1">
      <alignment horizontal="right" vertical="center" indent="1"/>
    </xf>
    <xf numFmtId="171" fontId="30" fillId="2" borderId="1" xfId="44" applyNumberFormat="1" applyFont="1" applyFill="1" applyBorder="1" applyAlignment="1">
      <alignment horizontal="right" vertical="center" indent="1"/>
    </xf>
    <xf numFmtId="171" fontId="10" fillId="2" borderId="0" xfId="75" applyNumberFormat="1" applyFont="1" applyFill="1" applyAlignment="1">
      <alignment horizontal="right" indent="1"/>
    </xf>
    <xf numFmtId="167" fontId="10" fillId="2" borderId="0" xfId="75" applyNumberFormat="1" applyFont="1" applyFill="1" applyBorder="1" applyAlignment="1">
      <alignment horizontal="right" vertical="center" indent="1"/>
    </xf>
    <xf numFmtId="171" fontId="10" fillId="2" borderId="0" xfId="44" applyNumberFormat="1" applyFont="1" applyFill="1" applyBorder="1" applyAlignment="1">
      <alignment horizontal="right" vertical="center" indent="1"/>
    </xf>
    <xf numFmtId="171" fontId="10" fillId="2" borderId="0" xfId="0" applyNumberFormat="1" applyFont="1" applyFill="1" applyBorder="1" applyAlignment="1">
      <alignment horizontal="right" vertical="center" indent="1"/>
    </xf>
    <xf numFmtId="171" fontId="30" fillId="2" borderId="1" xfId="0" applyNumberFormat="1" applyFont="1" applyFill="1" applyBorder="1" applyAlignment="1">
      <alignment horizontal="right" vertical="center" indent="1"/>
    </xf>
    <xf numFmtId="170" fontId="10" fillId="2" borderId="0" xfId="44" applyNumberFormat="1" applyFont="1" applyFill="1" applyBorder="1" applyAlignment="1">
      <alignment horizontal="right" vertical="center" indent="1"/>
    </xf>
    <xf numFmtId="169" fontId="10" fillId="2" borderId="0" xfId="44" applyNumberFormat="1" applyFont="1" applyFill="1" applyBorder="1" applyAlignment="1">
      <alignment horizontal="right" vertical="center" indent="1"/>
    </xf>
    <xf numFmtId="170" fontId="30" fillId="2" borderId="1" xfId="0" applyNumberFormat="1" applyFont="1" applyFill="1" applyBorder="1" applyAlignment="1">
      <alignment horizontal="right" vertical="center" indent="1"/>
    </xf>
    <xf numFmtId="169" fontId="30" fillId="2" borderId="1" xfId="0" applyNumberFormat="1" applyFont="1" applyFill="1" applyBorder="1" applyAlignment="1">
      <alignment horizontal="right" vertical="center" indent="1"/>
    </xf>
    <xf numFmtId="0" fontId="34" fillId="0" borderId="0" xfId="0" applyFont="1" applyAlignment="1">
      <alignment vertical="center"/>
    </xf>
    <xf numFmtId="4" fontId="10" fillId="2" borderId="0" xfId="75" applyNumberFormat="1" applyFill="1" applyAlignment="1">
      <alignment horizontal="right" indent="1"/>
    </xf>
    <xf numFmtId="171" fontId="10" fillId="2" borderId="0" xfId="75" applyNumberFormat="1" applyFill="1" applyAlignment="1">
      <alignment horizontal="right" indent="1"/>
    </xf>
    <xf numFmtId="4" fontId="10" fillId="2" borderId="1" xfId="75" applyNumberFormat="1" applyFill="1" applyBorder="1" applyAlignment="1">
      <alignment horizontal="right" indent="1"/>
    </xf>
    <xf numFmtId="171" fontId="10" fillId="2" borderId="1" xfId="75" applyNumberFormat="1" applyFill="1" applyBorder="1" applyAlignment="1">
      <alignment horizontal="right" indent="1"/>
    </xf>
    <xf numFmtId="0" fontId="22" fillId="0" borderId="0" xfId="0" applyFont="1"/>
    <xf numFmtId="0" fontId="46" fillId="2" borderId="0" xfId="0" applyFont="1" applyFill="1" applyBorder="1" applyAlignment="1">
      <alignment horizontal="center" vertical="center" wrapText="1"/>
    </xf>
    <xf numFmtId="0" fontId="46" fillId="2" borderId="0" xfId="0" applyFont="1" applyFill="1" applyBorder="1" applyAlignment="1">
      <alignment horizontal="left" vertical="center" wrapText="1" indent="1"/>
    </xf>
    <xf numFmtId="0" fontId="22" fillId="2" borderId="0" xfId="0" applyFont="1" applyFill="1" applyBorder="1"/>
    <xf numFmtId="0" fontId="22" fillId="2" borderId="0" xfId="0" applyFont="1" applyFill="1" applyAlignment="1">
      <alignment horizontal="left" indent="1"/>
    </xf>
    <xf numFmtId="0" fontId="47" fillId="2" borderId="1" xfId="75" applyFont="1" applyFill="1" applyBorder="1" applyAlignment="1">
      <alignment vertical="center"/>
    </xf>
    <xf numFmtId="170" fontId="10" fillId="2" borderId="0" xfId="75" applyNumberFormat="1" applyFont="1" applyFill="1" applyAlignment="1">
      <alignment horizontal="right" indent="1"/>
    </xf>
    <xf numFmtId="169" fontId="10" fillId="2" borderId="0" xfId="75" applyNumberFormat="1" applyFont="1" applyFill="1" applyAlignment="1">
      <alignment horizontal="right" indent="1"/>
    </xf>
    <xf numFmtId="0" fontId="10" fillId="2" borderId="0" xfId="75" applyFont="1" applyFill="1" applyAlignment="1">
      <alignment horizontal="right" indent="1"/>
    </xf>
    <xf numFmtId="167" fontId="10" fillId="2" borderId="1" xfId="75" applyNumberFormat="1" applyFont="1" applyFill="1" applyBorder="1" applyAlignment="1">
      <alignment horizontal="right" indent="1"/>
    </xf>
    <xf numFmtId="169" fontId="10" fillId="2" borderId="1" xfId="75" applyNumberFormat="1" applyFont="1" applyFill="1" applyBorder="1" applyAlignment="1">
      <alignment horizontal="right" indent="1"/>
    </xf>
    <xf numFmtId="171" fontId="10" fillId="2" borderId="0" xfId="40" applyNumberFormat="1" applyFont="1" applyFill="1" applyAlignment="1">
      <alignment horizontal="right" indent="1"/>
    </xf>
    <xf numFmtId="171" fontId="10" fillId="2" borderId="0" xfId="75" applyNumberFormat="1" applyFont="1" applyFill="1" applyBorder="1" applyAlignment="1">
      <alignment horizontal="right" indent="1"/>
    </xf>
    <xf numFmtId="171" fontId="30" fillId="2" borderId="1" xfId="75" applyNumberFormat="1" applyFont="1" applyFill="1" applyBorder="1" applyAlignment="1">
      <alignment horizontal="right" indent="1"/>
    </xf>
    <xf numFmtId="171" fontId="10" fillId="2" borderId="0" xfId="40" applyNumberFormat="1" applyFill="1" applyAlignment="1">
      <alignment horizontal="right" indent="1"/>
    </xf>
    <xf numFmtId="171" fontId="10" fillId="2" borderId="0" xfId="40" applyNumberFormat="1" applyFill="1" applyBorder="1" applyAlignment="1">
      <alignment horizontal="right" indent="1"/>
    </xf>
    <xf numFmtId="171" fontId="30" fillId="2" borderId="1" xfId="40" applyNumberFormat="1" applyFont="1" applyFill="1" applyBorder="1" applyAlignment="1">
      <alignment horizontal="right" indent="1"/>
    </xf>
    <xf numFmtId="167" fontId="45" fillId="2" borderId="0" xfId="0" applyNumberFormat="1" applyFont="1" applyFill="1" applyAlignment="1">
      <alignment horizontal="right" vertical="center" indent="1"/>
    </xf>
    <xf numFmtId="171" fontId="10" fillId="2" borderId="0" xfId="38" applyNumberFormat="1" applyFont="1" applyFill="1" applyBorder="1" applyAlignment="1">
      <alignment horizontal="right" vertical="center" indent="1"/>
    </xf>
    <xf numFmtId="167" fontId="10" fillId="2" borderId="0" xfId="38" applyNumberFormat="1" applyFont="1" applyFill="1" applyBorder="1" applyAlignment="1">
      <alignment horizontal="right" vertical="center" indent="1"/>
    </xf>
    <xf numFmtId="0" fontId="10" fillId="2" borderId="0" xfId="38" applyFont="1" applyFill="1" applyAlignment="1">
      <alignment horizontal="right" indent="1"/>
    </xf>
    <xf numFmtId="167" fontId="45" fillId="2" borderId="0" xfId="0" applyNumberFormat="1" applyFont="1" applyFill="1" applyBorder="1" applyAlignment="1">
      <alignment horizontal="right" vertical="center" indent="1"/>
    </xf>
    <xf numFmtId="167" fontId="45" fillId="2" borderId="1" xfId="0" applyNumberFormat="1" applyFont="1" applyFill="1" applyBorder="1" applyAlignment="1">
      <alignment horizontal="right" vertical="center" indent="1"/>
    </xf>
    <xf numFmtId="171" fontId="10" fillId="2" borderId="1" xfId="38" applyNumberFormat="1" applyFont="1" applyFill="1" applyBorder="1" applyAlignment="1">
      <alignment horizontal="right" vertical="center" indent="1"/>
    </xf>
    <xf numFmtId="167" fontId="10" fillId="2" borderId="1" xfId="38" applyNumberFormat="1" applyFont="1" applyFill="1" applyBorder="1" applyAlignment="1">
      <alignment horizontal="right" vertical="center" indent="1"/>
    </xf>
    <xf numFmtId="170" fontId="10" fillId="2" borderId="0" xfId="38" applyNumberFormat="1" applyFont="1" applyFill="1" applyAlignment="1">
      <alignment horizontal="right" indent="3"/>
    </xf>
    <xf numFmtId="169" fontId="10" fillId="2" borderId="0" xfId="38" applyNumberFormat="1" applyFont="1" applyFill="1" applyAlignment="1">
      <alignment horizontal="right" indent="2"/>
    </xf>
    <xf numFmtId="0" fontId="10" fillId="2" borderId="0" xfId="38" applyFont="1" applyFill="1" applyAlignment="1">
      <alignment horizontal="right" indent="4"/>
    </xf>
    <xf numFmtId="167" fontId="10" fillId="2" borderId="1" xfId="38" applyNumberFormat="1" applyFont="1" applyFill="1" applyBorder="1" applyAlignment="1">
      <alignment horizontal="right" indent="1"/>
    </xf>
    <xf numFmtId="167" fontId="10" fillId="2" borderId="0" xfId="38" applyNumberFormat="1" applyFont="1" applyFill="1" applyAlignment="1">
      <alignment horizontal="right" indent="1"/>
    </xf>
    <xf numFmtId="4" fontId="10" fillId="2" borderId="0" xfId="44" applyNumberFormat="1" applyFont="1" applyFill="1" applyBorder="1" applyAlignment="1">
      <alignment horizontal="right" vertical="center" indent="1"/>
    </xf>
    <xf numFmtId="4" fontId="30" fillId="2" borderId="1" xfId="0" applyNumberFormat="1" applyFont="1" applyFill="1" applyBorder="1" applyAlignment="1">
      <alignment horizontal="right" vertical="center" indent="1"/>
    </xf>
    <xf numFmtId="0" fontId="10" fillId="2" borderId="17" xfId="0" applyFont="1" applyFill="1" applyBorder="1" applyAlignment="1">
      <alignment horizontal="right" vertical="center" wrapText="1" indent="1"/>
    </xf>
    <xf numFmtId="167" fontId="10" fillId="2" borderId="0" xfId="0" applyNumberFormat="1" applyFont="1" applyFill="1" applyBorder="1" applyAlignment="1">
      <alignment horizontal="right" indent="1"/>
    </xf>
    <xf numFmtId="169" fontId="10" fillId="2" borderId="0" xfId="43" applyNumberFormat="1" applyFont="1" applyFill="1" applyAlignment="1">
      <alignment horizontal="right" indent="1"/>
    </xf>
    <xf numFmtId="167" fontId="10" fillId="2" borderId="0" xfId="44" applyNumberFormat="1" applyFont="1" applyFill="1" applyBorder="1" applyAlignment="1">
      <alignment horizontal="right" indent="1"/>
    </xf>
    <xf numFmtId="171" fontId="10" fillId="2" borderId="0" xfId="44" applyNumberFormat="1" applyFont="1" applyFill="1" applyBorder="1" applyAlignment="1">
      <alignment horizontal="right" indent="1"/>
    </xf>
    <xf numFmtId="171" fontId="10" fillId="2" borderId="0" xfId="0" applyNumberFormat="1" applyFont="1" applyFill="1" applyBorder="1" applyAlignment="1">
      <alignment horizontal="right" indent="1"/>
    </xf>
    <xf numFmtId="169" fontId="10" fillId="2" borderId="1" xfId="43" applyNumberFormat="1" applyFont="1" applyFill="1" applyBorder="1" applyAlignment="1">
      <alignment horizontal="right" indent="1"/>
    </xf>
    <xf numFmtId="168" fontId="10" fillId="2" borderId="0" xfId="43" applyNumberFormat="1" applyFont="1" applyFill="1" applyAlignment="1">
      <alignment horizontal="right" indent="1"/>
    </xf>
    <xf numFmtId="4" fontId="10" fillId="2" borderId="0" xfId="0" applyNumberFormat="1" applyFont="1" applyFill="1" applyAlignment="1">
      <alignment horizontal="right" indent="1"/>
    </xf>
    <xf numFmtId="4" fontId="10" fillId="2" borderId="0" xfId="75" applyNumberFormat="1" applyFont="1" applyFill="1" applyAlignment="1">
      <alignment horizontal="right" indent="1"/>
    </xf>
    <xf numFmtId="4" fontId="10" fillId="2" borderId="1" xfId="75" applyNumberFormat="1" applyFont="1" applyFill="1" applyBorder="1" applyAlignment="1">
      <alignment horizontal="right" indent="1"/>
    </xf>
    <xf numFmtId="168" fontId="10" fillId="2" borderId="1" xfId="43" applyNumberFormat="1" applyFont="1" applyFill="1" applyBorder="1" applyAlignment="1">
      <alignment horizontal="right" indent="1"/>
    </xf>
    <xf numFmtId="172" fontId="10" fillId="2" borderId="0" xfId="51" applyNumberFormat="1" applyFont="1" applyFill="1" applyAlignment="1">
      <alignment horizontal="right" indent="1"/>
    </xf>
    <xf numFmtId="172" fontId="10" fillId="2" borderId="0" xfId="75" applyNumberFormat="1" applyFont="1" applyFill="1" applyAlignment="1">
      <alignment horizontal="right" indent="1"/>
    </xf>
    <xf numFmtId="170" fontId="10" fillId="2" borderId="1" xfId="75" applyNumberFormat="1" applyFont="1" applyFill="1" applyBorder="1" applyAlignment="1">
      <alignment horizontal="right" indent="1"/>
    </xf>
    <xf numFmtId="172" fontId="10" fillId="2" borderId="1" xfId="51" applyNumberFormat="1" applyFont="1" applyFill="1" applyBorder="1" applyAlignment="1">
      <alignment horizontal="right" indent="1"/>
    </xf>
    <xf numFmtId="169" fontId="10" fillId="2" borderId="0" xfId="79" applyNumberFormat="1" applyFill="1" applyAlignment="1">
      <alignment horizontal="right" indent="1"/>
    </xf>
    <xf numFmtId="171" fontId="10" fillId="2" borderId="0" xfId="79" applyNumberFormat="1" applyFill="1" applyAlignment="1">
      <alignment horizontal="right" indent="1"/>
    </xf>
    <xf numFmtId="168" fontId="30" fillId="2" borderId="1" xfId="43" applyNumberFormat="1" applyFont="1" applyFill="1" applyBorder="1" applyAlignment="1">
      <alignment horizontal="right" vertical="center" indent="1"/>
    </xf>
    <xf numFmtId="166" fontId="30" fillId="2" borderId="1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48" fillId="2" borderId="1" xfId="0" applyFont="1" applyFill="1" applyBorder="1" applyAlignment="1">
      <alignment horizontal="center" vertical="center"/>
    </xf>
    <xf numFmtId="0" fontId="27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7" fillId="2" borderId="16" xfId="0" applyFont="1" applyFill="1" applyBorder="1" applyAlignment="1">
      <alignment horizontal="center" vertical="center" wrapText="1"/>
    </xf>
    <xf numFmtId="0" fontId="27" fillId="2" borderId="11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22" fillId="2" borderId="0" xfId="40" applyFont="1" applyFill="1" applyAlignment="1">
      <alignment horizontal="left" vertical="top" wrapText="1"/>
    </xf>
    <xf numFmtId="0" fontId="22" fillId="2" borderId="0" xfId="40" applyFont="1" applyFill="1" applyAlignment="1">
      <alignment horizontal="left" wrapText="1"/>
    </xf>
    <xf numFmtId="0" fontId="22" fillId="2" borderId="0" xfId="40" applyFont="1" applyFill="1" applyAlignment="1">
      <alignment horizontal="left"/>
    </xf>
    <xf numFmtId="0" fontId="27" fillId="2" borderId="0" xfId="40" applyFont="1" applyFill="1" applyBorder="1" applyAlignment="1">
      <alignment horizontal="center"/>
    </xf>
    <xf numFmtId="0" fontId="3" fillId="2" borderId="1" xfId="40" applyFont="1" applyFill="1" applyBorder="1" applyAlignment="1">
      <alignment horizontal="center" vertical="center" wrapText="1"/>
    </xf>
    <xf numFmtId="0" fontId="27" fillId="2" borderId="16" xfId="40" applyFont="1" applyFill="1" applyBorder="1" applyAlignment="1">
      <alignment horizontal="center" vertical="center"/>
    </xf>
    <xf numFmtId="0" fontId="27" fillId="2" borderId="11" xfId="4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 wrapText="1"/>
    </xf>
    <xf numFmtId="0" fontId="22" fillId="2" borderId="0" xfId="40" applyFont="1" applyFill="1" applyAlignment="1">
      <alignment horizontal="left" vertical="center" wrapText="1"/>
    </xf>
    <xf numFmtId="0" fontId="22" fillId="2" borderId="0" xfId="40" applyFont="1" applyFill="1" applyAlignment="1">
      <alignment horizontal="left" vertical="center"/>
    </xf>
    <xf numFmtId="0" fontId="27" fillId="2" borderId="0" xfId="40" applyFont="1" applyFill="1" applyAlignment="1">
      <alignment horizontal="center" vertical="center"/>
    </xf>
    <xf numFmtId="0" fontId="3" fillId="2" borderId="0" xfId="38" applyFont="1" applyFill="1" applyAlignment="1">
      <alignment horizontal="center" vertical="center" wrapText="1"/>
    </xf>
    <xf numFmtId="0" fontId="10" fillId="2" borderId="15" xfId="40" applyFont="1" applyFill="1" applyBorder="1" applyAlignment="1">
      <alignment horizontal="center" vertical="center" wrapText="1"/>
    </xf>
    <xf numFmtId="0" fontId="10" fillId="2" borderId="0" xfId="38" applyFont="1" applyFill="1" applyBorder="1" applyAlignment="1">
      <alignment horizontal="left" vertical="center" wrapText="1" indent="1"/>
    </xf>
    <xf numFmtId="0" fontId="10" fillId="2" borderId="11" xfId="38" applyFont="1" applyFill="1" applyBorder="1" applyAlignment="1">
      <alignment horizontal="left" vertical="center" wrapText="1" indent="1"/>
    </xf>
    <xf numFmtId="0" fontId="10" fillId="2" borderId="2" xfId="38" applyFont="1" applyFill="1" applyBorder="1" applyAlignment="1">
      <alignment horizontal="center" vertical="center" wrapText="1"/>
    </xf>
    <xf numFmtId="0" fontId="10" fillId="2" borderId="0" xfId="38" applyFont="1" applyFill="1" applyBorder="1" applyAlignment="1">
      <alignment horizontal="center" vertical="center" wrapText="1"/>
    </xf>
    <xf numFmtId="0" fontId="10" fillId="2" borderId="11" xfId="38" applyFont="1" applyFill="1" applyBorder="1" applyAlignment="1">
      <alignment horizontal="center" vertical="center" wrapText="1"/>
    </xf>
    <xf numFmtId="0" fontId="27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27" fillId="2" borderId="15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left" wrapText="1"/>
    </xf>
    <xf numFmtId="0" fontId="10" fillId="2" borderId="0" xfId="38" applyFont="1" applyFill="1" applyBorder="1" applyAlignment="1">
      <alignment horizontal="left" vertical="center" wrapText="1" indent="2"/>
    </xf>
    <xf numFmtId="0" fontId="10" fillId="2" borderId="11" xfId="38" applyFont="1" applyFill="1" applyBorder="1" applyAlignment="1">
      <alignment horizontal="left" vertical="center" wrapText="1" indent="2"/>
    </xf>
    <xf numFmtId="0" fontId="27" fillId="2" borderId="0" xfId="75" applyFont="1" applyFill="1" applyAlignment="1">
      <alignment horizontal="left" vertical="center" wrapText="1"/>
    </xf>
    <xf numFmtId="0" fontId="3" fillId="2" borderId="0" xfId="75" applyFont="1" applyFill="1" applyAlignment="1">
      <alignment horizontal="left" vertical="center" wrapText="1"/>
    </xf>
    <xf numFmtId="0" fontId="3" fillId="2" borderId="1" xfId="75" applyFont="1" applyFill="1" applyBorder="1" applyAlignment="1">
      <alignment horizontal="left" vertical="center" wrapText="1"/>
    </xf>
    <xf numFmtId="0" fontId="27" fillId="2" borderId="16" xfId="75" applyFont="1" applyFill="1" applyBorder="1" applyAlignment="1">
      <alignment horizontal="center" vertical="center" wrapText="1"/>
    </xf>
    <xf numFmtId="0" fontId="27" fillId="2" borderId="0" xfId="75" applyFont="1" applyFill="1" applyBorder="1" applyAlignment="1">
      <alignment horizontal="center" vertical="center" wrapText="1"/>
    </xf>
    <xf numFmtId="0" fontId="27" fillId="2" borderId="11" xfId="75" applyFont="1" applyFill="1" applyBorder="1" applyAlignment="1">
      <alignment horizontal="center" vertical="center" wrapText="1"/>
    </xf>
    <xf numFmtId="0" fontId="27" fillId="2" borderId="15" xfId="75" applyFont="1" applyFill="1" applyBorder="1" applyAlignment="1">
      <alignment horizontal="center" vertical="center" wrapText="1"/>
    </xf>
    <xf numFmtId="0" fontId="22" fillId="2" borderId="0" xfId="75" applyFont="1" applyFill="1" applyBorder="1" applyAlignment="1">
      <alignment horizontal="left" wrapText="1"/>
    </xf>
    <xf numFmtId="0" fontId="10" fillId="2" borderId="13" xfId="38" applyFont="1" applyFill="1" applyBorder="1" applyAlignment="1">
      <alignment horizontal="center" vertical="center" wrapText="1"/>
    </xf>
    <xf numFmtId="0" fontId="10" fillId="2" borderId="13" xfId="38" applyFont="1" applyFill="1" applyBorder="1" applyAlignment="1">
      <alignment horizontal="left" vertical="center" wrapText="1" indent="1"/>
    </xf>
    <xf numFmtId="0" fontId="10" fillId="2" borderId="12" xfId="38" applyFont="1" applyFill="1" applyBorder="1" applyAlignment="1">
      <alignment horizontal="center" vertical="center" wrapText="1"/>
    </xf>
    <xf numFmtId="0" fontId="27" fillId="2" borderId="16" xfId="40" applyFont="1" applyFill="1" applyBorder="1" applyAlignment="1">
      <alignment horizontal="center" vertical="center" wrapText="1"/>
    </xf>
    <xf numFmtId="0" fontId="27" fillId="2" borderId="11" xfId="40" applyFont="1" applyFill="1" applyBorder="1" applyAlignment="1">
      <alignment horizontal="center" vertical="center" wrapText="1"/>
    </xf>
    <xf numFmtId="0" fontId="10" fillId="2" borderId="16" xfId="38" applyFont="1" applyFill="1" applyBorder="1" applyAlignment="1">
      <alignment horizontal="center" vertical="center" wrapText="1"/>
    </xf>
    <xf numFmtId="0" fontId="10" fillId="2" borderId="16" xfId="38" applyFont="1" applyFill="1" applyBorder="1" applyAlignment="1">
      <alignment horizontal="left" vertical="center" wrapText="1" indent="2"/>
    </xf>
    <xf numFmtId="0" fontId="27" fillId="0" borderId="0" xfId="0" applyFont="1" applyFill="1" applyAlignment="1">
      <alignment horizontal="left" indent="1"/>
    </xf>
    <xf numFmtId="0" fontId="3" fillId="2" borderId="0" xfId="0" applyFont="1" applyFill="1" applyAlignment="1">
      <alignment horizontal="left" vertical="center" wrapText="1" indent="1"/>
    </xf>
    <xf numFmtId="0" fontId="3" fillId="2" borderId="1" xfId="38" applyFont="1" applyFill="1" applyBorder="1" applyAlignment="1">
      <alignment horizontal="left" vertical="center" wrapText="1" indent="1"/>
    </xf>
    <xf numFmtId="0" fontId="27" fillId="2" borderId="16" xfId="0" applyFont="1" applyFill="1" applyBorder="1" applyAlignment="1">
      <alignment horizontal="left" vertical="center" wrapText="1" indent="1"/>
    </xf>
    <xf numFmtId="0" fontId="27" fillId="2" borderId="0" xfId="0" applyFont="1" applyFill="1" applyBorder="1" applyAlignment="1">
      <alignment horizontal="left" vertical="center" wrapText="1" indent="1"/>
    </xf>
    <xf numFmtId="0" fontId="27" fillId="2" borderId="11" xfId="0" applyFont="1" applyFill="1" applyBorder="1" applyAlignment="1">
      <alignment horizontal="left" vertical="center" wrapText="1" indent="1"/>
    </xf>
    <xf numFmtId="0" fontId="10" fillId="2" borderId="13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6" xfId="38" applyFont="1" applyFill="1" applyBorder="1" applyAlignment="1">
      <alignment horizontal="left" vertical="center" wrapText="1" indent="1"/>
    </xf>
    <xf numFmtId="0" fontId="24" fillId="2" borderId="15" xfId="0" applyFont="1" applyFill="1" applyBorder="1" applyAlignment="1">
      <alignment horizontal="center" vertical="center" wrapText="1"/>
    </xf>
    <xf numFmtId="0" fontId="27" fillId="2" borderId="15" xfId="38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22" fillId="2" borderId="0" xfId="75" applyFont="1" applyFill="1" applyAlignment="1">
      <alignment horizontal="left"/>
    </xf>
    <xf numFmtId="0" fontId="27" fillId="2" borderId="0" xfId="75" applyFont="1" applyFill="1" applyBorder="1" applyAlignment="1">
      <alignment horizontal="center"/>
    </xf>
    <xf numFmtId="0" fontId="3" fillId="2" borderId="0" xfId="75" applyFont="1" applyFill="1" applyBorder="1" applyAlignment="1">
      <alignment horizontal="center"/>
    </xf>
    <xf numFmtId="0" fontId="3" fillId="2" borderId="1" xfId="75" applyFont="1" applyFill="1" applyBorder="1" applyAlignment="1">
      <alignment horizontal="center"/>
    </xf>
    <xf numFmtId="0" fontId="10" fillId="2" borderId="15" xfId="75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left"/>
    </xf>
    <xf numFmtId="0" fontId="27" fillId="2" borderId="15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left" wrapText="1"/>
    </xf>
    <xf numFmtId="0" fontId="10" fillId="2" borderId="12" xfId="75" applyFont="1" applyFill="1" applyBorder="1" applyAlignment="1">
      <alignment horizontal="center" vertical="center" wrapText="1"/>
    </xf>
    <xf numFmtId="0" fontId="10" fillId="2" borderId="13" xfId="79" applyFont="1" applyFill="1" applyBorder="1" applyAlignment="1">
      <alignment horizontal="center" vertical="center" wrapText="1"/>
    </xf>
    <xf numFmtId="0" fontId="10" fillId="2" borderId="0" xfId="79" applyFont="1" applyFill="1" applyBorder="1" applyAlignment="1">
      <alignment horizontal="center" vertical="center" wrapText="1"/>
    </xf>
    <xf numFmtId="0" fontId="10" fillId="2" borderId="11" xfId="79" applyFont="1" applyFill="1" applyBorder="1" applyAlignment="1">
      <alignment horizontal="center" vertical="center" wrapText="1"/>
    </xf>
    <xf numFmtId="0" fontId="27" fillId="2" borderId="0" xfId="75" applyFont="1" applyFill="1" applyBorder="1" applyAlignment="1">
      <alignment horizontal="left"/>
    </xf>
    <xf numFmtId="0" fontId="27" fillId="2" borderId="15" xfId="75" applyFont="1" applyFill="1" applyBorder="1" applyAlignment="1">
      <alignment horizontal="center" vertical="center"/>
    </xf>
    <xf numFmtId="0" fontId="10" fillId="2" borderId="16" xfId="75" applyFont="1" applyFill="1" applyBorder="1" applyAlignment="1">
      <alignment horizontal="center" vertical="center" wrapText="1"/>
    </xf>
    <xf numFmtId="0" fontId="10" fillId="2" borderId="11" xfId="75" applyFont="1" applyFill="1" applyBorder="1" applyAlignment="1">
      <alignment horizontal="center" vertical="center" wrapText="1"/>
    </xf>
    <xf numFmtId="0" fontId="10" fillId="2" borderId="16" xfId="75" applyFont="1" applyFill="1" applyBorder="1" applyAlignment="1">
      <alignment horizontal="left" vertical="center" wrapText="1" indent="1"/>
    </xf>
    <xf numFmtId="0" fontId="10" fillId="2" borderId="11" xfId="75" applyFont="1" applyFill="1" applyBorder="1" applyAlignment="1">
      <alignment horizontal="left" vertical="center" wrapText="1" indent="1"/>
    </xf>
    <xf numFmtId="0" fontId="27" fillId="2" borderId="0" xfId="79" applyFont="1" applyFill="1" applyAlignment="1">
      <alignment horizontal="center" vertical="center" wrapText="1"/>
    </xf>
    <xf numFmtId="0" fontId="3" fillId="2" borderId="0" xfId="79" applyFont="1" applyFill="1" applyAlignment="1">
      <alignment horizontal="center" vertical="center" wrapText="1"/>
    </xf>
    <xf numFmtId="0" fontId="3" fillId="2" borderId="1" xfId="79" applyFont="1" applyFill="1" applyBorder="1" applyAlignment="1">
      <alignment horizontal="center" vertical="center" wrapText="1"/>
    </xf>
    <xf numFmtId="0" fontId="27" fillId="2" borderId="16" xfId="79" applyFont="1" applyFill="1" applyBorder="1" applyAlignment="1">
      <alignment horizontal="center" vertical="center" wrapText="1"/>
    </xf>
    <xf numFmtId="0" fontId="27" fillId="2" borderId="11" xfId="79" applyFont="1" applyFill="1" applyBorder="1" applyAlignment="1">
      <alignment horizontal="center" vertical="center" wrapText="1"/>
    </xf>
    <xf numFmtId="0" fontId="10" fillId="2" borderId="15" xfId="79" applyFont="1" applyFill="1" applyBorder="1" applyAlignment="1">
      <alignment horizontal="center" vertical="center" wrapText="1"/>
    </xf>
    <xf numFmtId="0" fontId="10" fillId="2" borderId="2" xfId="40" applyFont="1" applyFill="1" applyBorder="1" applyAlignment="1">
      <alignment horizontal="center" vertical="center" wrapText="1"/>
    </xf>
    <xf numFmtId="0" fontId="3" fillId="2" borderId="0" xfId="75" applyFont="1" applyFill="1" applyAlignment="1">
      <alignment horizontal="center" vertical="center" wrapText="1"/>
    </xf>
    <xf numFmtId="0" fontId="27" fillId="2" borderId="0" xfId="40" applyFont="1" applyFill="1" applyBorder="1" applyAlignment="1">
      <alignment horizontal="center" vertical="center" wrapText="1"/>
    </xf>
    <xf numFmtId="0" fontId="39" fillId="2" borderId="15" xfId="40" applyFont="1" applyFill="1" applyBorder="1" applyAlignment="1">
      <alignment horizontal="center" vertical="center" wrapText="1"/>
    </xf>
    <xf numFmtId="0" fontId="10" fillId="2" borderId="12" xfId="40" applyFont="1" applyFill="1" applyBorder="1" applyAlignment="1">
      <alignment horizontal="center" vertical="center" wrapText="1"/>
    </xf>
    <xf numFmtId="0" fontId="27" fillId="2" borderId="0" xfId="40" applyFont="1" applyFill="1" applyBorder="1" applyAlignment="1">
      <alignment horizontal="left"/>
    </xf>
    <xf numFmtId="0" fontId="3" fillId="2" borderId="1" xfId="40" applyFont="1" applyFill="1" applyBorder="1" applyAlignment="1">
      <alignment horizontal="left" vertical="center" wrapText="1"/>
    </xf>
    <xf numFmtId="0" fontId="27" fillId="2" borderId="0" xfId="38" applyFont="1" applyFill="1" applyAlignment="1">
      <alignment horizontal="center" vertical="center" wrapText="1"/>
    </xf>
    <xf numFmtId="0" fontId="3" fillId="2" borderId="1" xfId="38" applyFont="1" applyFill="1" applyBorder="1" applyAlignment="1">
      <alignment horizontal="center" vertical="center" wrapText="1"/>
    </xf>
    <xf numFmtId="0" fontId="27" fillId="2" borderId="16" xfId="38" applyFont="1" applyFill="1" applyBorder="1" applyAlignment="1">
      <alignment horizontal="center" vertical="center" wrapText="1"/>
    </xf>
    <xf numFmtId="0" fontId="27" fillId="2" borderId="11" xfId="38" applyFont="1" applyFill="1" applyBorder="1" applyAlignment="1">
      <alignment horizontal="center" vertical="center" wrapText="1"/>
    </xf>
    <xf numFmtId="0" fontId="10" fillId="2" borderId="15" xfId="38" applyFont="1" applyFill="1" applyBorder="1" applyAlignment="1">
      <alignment horizontal="center" vertical="center" wrapText="1"/>
    </xf>
    <xf numFmtId="0" fontId="10" fillId="2" borderId="17" xfId="38" applyFont="1" applyFill="1" applyBorder="1" applyAlignment="1">
      <alignment horizontal="center" vertical="center" wrapText="1"/>
    </xf>
  </cellXfs>
  <cellStyles count="13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uro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Millares 2" xfId="37"/>
    <cellStyle name="Millares 3" xfId="52"/>
    <cellStyle name="Neutral 2" xfId="53"/>
    <cellStyle name="Neutral 2 2" xfId="54"/>
    <cellStyle name="Neutral 2 3" xfId="55"/>
    <cellStyle name="Neutral 2 4" xfId="56"/>
    <cellStyle name="Neutral 2 5" xfId="57"/>
    <cellStyle name="Neutral 3" xfId="58"/>
    <cellStyle name="Neutral 3 2" xfId="59"/>
    <cellStyle name="Neutral 3 3" xfId="60"/>
    <cellStyle name="Neutral 3 4" xfId="61"/>
    <cellStyle name="Neutral 3 5" xfId="62"/>
    <cellStyle name="Neutral 4" xfId="63"/>
    <cellStyle name="Neutral 4 2" xfId="64"/>
    <cellStyle name="Neutral 4 3" xfId="65"/>
    <cellStyle name="Neutral 5" xfId="66"/>
    <cellStyle name="Neutral 5 2" xfId="67"/>
    <cellStyle name="Neutral 5 3" xfId="68"/>
    <cellStyle name="Neutral 6" xfId="69"/>
    <cellStyle name="Neutral 6 2" xfId="70"/>
    <cellStyle name="Neutral 7" xfId="71"/>
    <cellStyle name="Normal" xfId="0" builtinId="0"/>
    <cellStyle name="Normal 10 2" xfId="72"/>
    <cellStyle name="Normal 10 3" xfId="73"/>
    <cellStyle name="Normal 10 4" xfId="74"/>
    <cellStyle name="Normal 11 2" xfId="75"/>
    <cellStyle name="Normal 11 2 2" xfId="76"/>
    <cellStyle name="Normal 11 2 3" xfId="77"/>
    <cellStyle name="Normal 11 3" xfId="78"/>
    <cellStyle name="Normal 2" xfId="38"/>
    <cellStyle name="Normal 2 2" xfId="39"/>
    <cellStyle name="Normal 2 2 2" xfId="79"/>
    <cellStyle name="Normal 2 2 3" xfId="80"/>
    <cellStyle name="Normal 2 2 4" xfId="81"/>
    <cellStyle name="Normal 2 2 5" xfId="82"/>
    <cellStyle name="Normal 2 2 6" xfId="83"/>
    <cellStyle name="Normal 2 2 7" xfId="84"/>
    <cellStyle name="Normal 2 2 8" xfId="85"/>
    <cellStyle name="Normal 2 2_6123 sexo con errores estandar y pruehip_V2" xfId="86"/>
    <cellStyle name="Normal 2 3" xfId="87"/>
    <cellStyle name="Normal 2 4" xfId="88"/>
    <cellStyle name="Normal 2 5" xfId="89"/>
    <cellStyle name="Normal 2 6" xfId="90"/>
    <cellStyle name="Normal 2 7" xfId="91"/>
    <cellStyle name="Normal 2_6123 sexo con errores estandar y pruehip_V2" xfId="92"/>
    <cellStyle name="Normal 3" xfId="40"/>
    <cellStyle name="Normal 4" xfId="41"/>
    <cellStyle name="Normal 5" xfId="42"/>
    <cellStyle name="Normal 5 2" xfId="93"/>
    <cellStyle name="Normal 5 3" xfId="94"/>
    <cellStyle name="Normal 5 4" xfId="95"/>
    <cellStyle name="Normal 5 5" xfId="96"/>
    <cellStyle name="Normal 5 6" xfId="97"/>
    <cellStyle name="Normal 5 7" xfId="98"/>
    <cellStyle name="Normal 5 8" xfId="99"/>
    <cellStyle name="Normal 5_6123 sexo con errores estandar y pruehip_V2" xfId="100"/>
    <cellStyle name="Normal 6" xfId="43"/>
    <cellStyle name="Normal 6 2" xfId="101"/>
    <cellStyle name="Normal 6 3" xfId="102"/>
    <cellStyle name="Normal 6 4" xfId="103"/>
    <cellStyle name="Normal 6 5" xfId="104"/>
    <cellStyle name="Normal 6 6" xfId="51"/>
    <cellStyle name="Normal 8" xfId="105"/>
    <cellStyle name="Normal 8 2" xfId="106"/>
    <cellStyle name="Normal 8 3" xfId="107"/>
    <cellStyle name="Normal 9 2" xfId="108"/>
    <cellStyle name="Normal 9 3" xfId="109"/>
    <cellStyle name="Normal 9 4" xfId="110"/>
    <cellStyle name="Normal_Propuesta_AnexoV4" xfId="44"/>
    <cellStyle name="Note" xfId="45"/>
    <cellStyle name="Output" xfId="46"/>
    <cellStyle name="Porcentual 2" xfId="47"/>
    <cellStyle name="Porcentual 2 2" xfId="48"/>
    <cellStyle name="Title" xfId="49"/>
    <cellStyle name="Total 2" xfId="111"/>
    <cellStyle name="Total 2 2" xfId="112"/>
    <cellStyle name="Total 2 3" xfId="113"/>
    <cellStyle name="Total 2 4" xfId="114"/>
    <cellStyle name="Total 2 5" xfId="115"/>
    <cellStyle name="Total 3" xfId="116"/>
    <cellStyle name="Total 3 2" xfId="117"/>
    <cellStyle name="Total 3 3" xfId="118"/>
    <cellStyle name="Total 3 4" xfId="119"/>
    <cellStyle name="Total 3 5" xfId="120"/>
    <cellStyle name="Total 4" xfId="121"/>
    <cellStyle name="Total 4 2" xfId="122"/>
    <cellStyle name="Total 4 3" xfId="123"/>
    <cellStyle name="Total 5" xfId="124"/>
    <cellStyle name="Total 5 2" xfId="125"/>
    <cellStyle name="Total 5 3" xfId="126"/>
    <cellStyle name="Total 6" xfId="127"/>
    <cellStyle name="Total 6 2" xfId="128"/>
    <cellStyle name="Total 7" xfId="129"/>
    <cellStyle name="Warning Text" xfId="5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713528</xdr:colOff>
      <xdr:row>3</xdr:row>
      <xdr:rowOff>295275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57150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399203</xdr:colOff>
      <xdr:row>4</xdr:row>
      <xdr:rowOff>57150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104775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57150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104775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104775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104775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66675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104775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104775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104775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66675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1685078</xdr:colOff>
      <xdr:row>4</xdr:row>
      <xdr:rowOff>66675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399203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399203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399203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1685078</xdr:colOff>
      <xdr:row>4</xdr:row>
      <xdr:rowOff>66675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484928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6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7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J41"/>
  <sheetViews>
    <sheetView tabSelected="1" zoomScaleNormal="100" zoomScaleSheetLayoutView="100" workbookViewId="0">
      <selection activeCell="B6" sqref="B6:D6"/>
    </sheetView>
  </sheetViews>
  <sheetFormatPr baseColWidth="10" defaultRowHeight="20.25" customHeight="1" x14ac:dyDescent="0.2"/>
  <cols>
    <col min="1" max="1" width="1.7109375" style="1" customWidth="1"/>
    <col min="2" max="2" width="12.28515625" style="1" customWidth="1"/>
    <col min="3" max="3" width="1.7109375" style="1" customWidth="1"/>
    <col min="4" max="4" width="142" style="1" customWidth="1"/>
    <col min="5" max="5" width="1.7109375" style="1" customWidth="1"/>
    <col min="6" max="16384" width="11.42578125" style="1"/>
  </cols>
  <sheetData>
    <row r="1" spans="2:10" ht="12.75" customHeight="1" x14ac:dyDescent="0.2"/>
    <row r="2" spans="2:10" ht="12.75" customHeight="1" x14ac:dyDescent="0.2"/>
    <row r="3" spans="2:10" ht="12.75" customHeight="1" x14ac:dyDescent="0.2"/>
    <row r="4" spans="2:10" ht="30" customHeight="1" x14ac:dyDescent="0.2">
      <c r="B4" s="415" t="s">
        <v>152</v>
      </c>
      <c r="C4" s="415"/>
      <c r="D4" s="415"/>
    </row>
    <row r="5" spans="2:10" ht="20.100000000000001" customHeight="1" thickBot="1" x14ac:dyDescent="0.25">
      <c r="B5" s="417" t="s">
        <v>257</v>
      </c>
      <c r="C5" s="417"/>
      <c r="D5" s="417"/>
    </row>
    <row r="6" spans="2:10" ht="17.25" thickTop="1" thickBot="1" x14ac:dyDescent="0.25">
      <c r="B6" s="416" t="s">
        <v>269</v>
      </c>
      <c r="C6" s="416"/>
      <c r="D6" s="416"/>
    </row>
    <row r="7" spans="2:10" s="2" customFormat="1" ht="21" customHeight="1" thickTop="1" x14ac:dyDescent="0.2">
      <c r="B7" s="2" t="s">
        <v>0</v>
      </c>
      <c r="D7" s="2" t="s">
        <v>239</v>
      </c>
      <c r="E7" s="3"/>
      <c r="F7" s="3"/>
      <c r="G7" s="3"/>
      <c r="H7" s="3"/>
      <c r="I7" s="3"/>
      <c r="J7" s="3"/>
    </row>
    <row r="8" spans="2:10" s="2" customFormat="1" ht="21" customHeight="1" x14ac:dyDescent="0.2">
      <c r="B8" s="2" t="s">
        <v>1</v>
      </c>
      <c r="D8" s="238" t="s">
        <v>153</v>
      </c>
    </row>
    <row r="9" spans="2:10" s="2" customFormat="1" ht="21" customHeight="1" x14ac:dyDescent="0.2">
      <c r="B9" s="2" t="s">
        <v>2</v>
      </c>
      <c r="D9" s="238" t="s">
        <v>173</v>
      </c>
    </row>
    <row r="10" spans="2:10" s="2" customFormat="1" ht="21" customHeight="1" x14ac:dyDescent="0.2">
      <c r="B10" s="2" t="s">
        <v>3</v>
      </c>
      <c r="D10" s="238" t="s">
        <v>240</v>
      </c>
    </row>
    <row r="11" spans="2:10" s="2" customFormat="1" ht="21" customHeight="1" x14ac:dyDescent="0.2">
      <c r="B11" s="2" t="s">
        <v>4</v>
      </c>
      <c r="D11" s="238" t="s">
        <v>241</v>
      </c>
    </row>
    <row r="12" spans="2:10" s="2" customFormat="1" ht="21" customHeight="1" x14ac:dyDescent="0.2">
      <c r="B12" s="2" t="s">
        <v>5</v>
      </c>
      <c r="D12" s="238" t="s">
        <v>268</v>
      </c>
    </row>
    <row r="13" spans="2:10" s="2" customFormat="1" ht="21" customHeight="1" x14ac:dyDescent="0.2">
      <c r="B13" s="2" t="s">
        <v>6</v>
      </c>
      <c r="D13" s="238" t="s">
        <v>258</v>
      </c>
    </row>
    <row r="14" spans="2:10" s="2" customFormat="1" ht="21" customHeight="1" x14ac:dyDescent="0.2">
      <c r="B14" s="2" t="s">
        <v>7</v>
      </c>
      <c r="D14" s="238" t="s">
        <v>233</v>
      </c>
    </row>
    <row r="15" spans="2:10" s="2" customFormat="1" ht="21" customHeight="1" x14ac:dyDescent="0.2">
      <c r="B15" s="2" t="s">
        <v>8</v>
      </c>
      <c r="D15" s="238" t="s">
        <v>227</v>
      </c>
    </row>
    <row r="16" spans="2:10" s="2" customFormat="1" ht="21" customHeight="1" x14ac:dyDescent="0.2">
      <c r="B16" s="2" t="s">
        <v>9</v>
      </c>
      <c r="D16" s="238" t="s">
        <v>266</v>
      </c>
    </row>
    <row r="17" spans="2:4" s="2" customFormat="1" ht="21" customHeight="1" x14ac:dyDescent="0.2">
      <c r="B17" s="2" t="s">
        <v>10</v>
      </c>
      <c r="D17" s="238" t="s">
        <v>242</v>
      </c>
    </row>
    <row r="18" spans="2:4" s="2" customFormat="1" ht="21" customHeight="1" x14ac:dyDescent="0.2">
      <c r="B18" s="2" t="s">
        <v>11</v>
      </c>
      <c r="D18" s="238" t="s">
        <v>243</v>
      </c>
    </row>
    <row r="19" spans="2:4" s="2" customFormat="1" ht="21" customHeight="1" x14ac:dyDescent="0.2">
      <c r="B19" s="2" t="s">
        <v>12</v>
      </c>
      <c r="D19" s="238" t="s">
        <v>244</v>
      </c>
    </row>
    <row r="20" spans="2:4" s="2" customFormat="1" ht="21" customHeight="1" x14ac:dyDescent="0.2">
      <c r="B20" s="2" t="s">
        <v>13</v>
      </c>
      <c r="D20" s="238" t="s">
        <v>245</v>
      </c>
    </row>
    <row r="21" spans="2:4" s="2" customFormat="1" ht="21" customHeight="1" x14ac:dyDescent="0.2">
      <c r="B21" s="2" t="s">
        <v>135</v>
      </c>
      <c r="D21" s="238" t="s">
        <v>246</v>
      </c>
    </row>
    <row r="22" spans="2:4" s="2" customFormat="1" ht="21" customHeight="1" x14ac:dyDescent="0.2">
      <c r="B22" s="2" t="s">
        <v>136</v>
      </c>
      <c r="D22" s="238" t="s">
        <v>247</v>
      </c>
    </row>
    <row r="23" spans="2:4" s="2" customFormat="1" ht="21" customHeight="1" x14ac:dyDescent="0.2">
      <c r="B23" s="2" t="s">
        <v>196</v>
      </c>
      <c r="D23" s="238" t="s">
        <v>232</v>
      </c>
    </row>
    <row r="24" spans="2:4" s="2" customFormat="1" ht="21" customHeight="1" x14ac:dyDescent="0.2">
      <c r="B24" s="2" t="s">
        <v>174</v>
      </c>
      <c r="D24" s="238" t="s">
        <v>248</v>
      </c>
    </row>
    <row r="25" spans="2:4" s="2" customFormat="1" ht="21" customHeight="1" x14ac:dyDescent="0.2">
      <c r="B25" s="2" t="s">
        <v>175</v>
      </c>
      <c r="D25" s="238" t="s">
        <v>249</v>
      </c>
    </row>
    <row r="26" spans="2:4" s="2" customFormat="1" ht="21" customHeight="1" x14ac:dyDescent="0.2">
      <c r="B26" s="2" t="s">
        <v>197</v>
      </c>
      <c r="D26" s="238" t="s">
        <v>250</v>
      </c>
    </row>
    <row r="27" spans="2:4" s="2" customFormat="1" ht="21" customHeight="1" x14ac:dyDescent="0.2">
      <c r="B27" s="2" t="s">
        <v>198</v>
      </c>
      <c r="D27" s="238" t="s">
        <v>251</v>
      </c>
    </row>
    <row r="28" spans="2:4" s="2" customFormat="1" ht="21" customHeight="1" x14ac:dyDescent="0.2">
      <c r="B28" s="2" t="s">
        <v>199</v>
      </c>
      <c r="D28" s="238" t="s">
        <v>252</v>
      </c>
    </row>
    <row r="29" spans="2:4" s="2" customFormat="1" ht="21" customHeight="1" x14ac:dyDescent="0.2">
      <c r="B29" s="2" t="s">
        <v>200</v>
      </c>
      <c r="D29" s="238" t="s">
        <v>253</v>
      </c>
    </row>
    <row r="30" spans="2:4" s="2" customFormat="1" ht="21" customHeight="1" x14ac:dyDescent="0.2">
      <c r="B30" s="2" t="s">
        <v>176</v>
      </c>
      <c r="D30" s="238" t="s">
        <v>259</v>
      </c>
    </row>
    <row r="31" spans="2:4" s="2" customFormat="1" ht="21" customHeight="1" x14ac:dyDescent="0.2">
      <c r="B31" s="2" t="s">
        <v>177</v>
      </c>
      <c r="D31" s="238" t="s">
        <v>260</v>
      </c>
    </row>
    <row r="32" spans="2:4" s="2" customFormat="1" ht="21" customHeight="1" x14ac:dyDescent="0.2">
      <c r="B32" s="2" t="s">
        <v>178</v>
      </c>
      <c r="D32" s="238" t="s">
        <v>261</v>
      </c>
    </row>
    <row r="33" spans="1:4" s="2" customFormat="1" ht="21" customHeight="1" x14ac:dyDescent="0.2">
      <c r="B33" s="2" t="s">
        <v>179</v>
      </c>
      <c r="D33" s="238" t="s">
        <v>262</v>
      </c>
    </row>
    <row r="34" spans="1:4" s="2" customFormat="1" ht="21" customHeight="1" x14ac:dyDescent="0.2">
      <c r="A34" s="238"/>
      <c r="B34" s="238" t="s">
        <v>201</v>
      </c>
      <c r="C34" s="238"/>
      <c r="D34" s="238" t="s">
        <v>263</v>
      </c>
    </row>
    <row r="35" spans="1:4" s="2" customFormat="1" ht="21" customHeight="1" thickBot="1" x14ac:dyDescent="0.25">
      <c r="A35" s="177"/>
      <c r="B35" s="177" t="s">
        <v>202</v>
      </c>
      <c r="C35" s="177"/>
      <c r="D35" s="177" t="s">
        <v>264</v>
      </c>
    </row>
    <row r="36" spans="1:4" s="2" customFormat="1" ht="21" customHeight="1" thickTop="1" x14ac:dyDescent="0.2"/>
    <row r="37" spans="1:4" s="2" customFormat="1" ht="21" customHeight="1" x14ac:dyDescent="0.2"/>
    <row r="38" spans="1:4" s="2" customFormat="1" ht="21" customHeight="1" x14ac:dyDescent="0.2">
      <c r="A38" s="238"/>
      <c r="B38" s="238"/>
      <c r="C38" s="238"/>
      <c r="D38" s="238"/>
    </row>
    <row r="39" spans="1:4" s="2" customFormat="1" ht="21" customHeight="1" x14ac:dyDescent="0.2">
      <c r="A39" s="238"/>
      <c r="B39" s="238"/>
      <c r="C39" s="238"/>
      <c r="D39" s="238"/>
    </row>
    <row r="40" spans="1:4" s="2" customFormat="1" ht="21" customHeight="1" x14ac:dyDescent="0.2">
      <c r="A40" s="238"/>
      <c r="B40" s="238"/>
      <c r="C40" s="238"/>
      <c r="D40" s="238"/>
    </row>
    <row r="41" spans="1:4" s="2" customFormat="1" ht="21" customHeight="1" x14ac:dyDescent="0.2">
      <c r="A41" s="238"/>
      <c r="B41" s="238"/>
      <c r="C41" s="238"/>
    </row>
  </sheetData>
  <mergeCells count="3">
    <mergeCell ref="B4:D4"/>
    <mergeCell ref="B6:D6"/>
    <mergeCell ref="B5:D5"/>
  </mergeCells>
  <hyperlinks>
    <hyperlink ref="D7" location="'Cuadro 1'!A1" display="Indicadores de pobreza, 2010-2012"/>
    <hyperlink ref="D8" location="'Cuadro 2'!A1" display="Indicadores de profundidad e intensidad de la pobreza, 2010-2012"/>
    <hyperlink ref="D9" location="'Cuadro 3'!A1" display="Indicadores de contexto territorial (cohesión social), 2010-2012"/>
    <hyperlink ref="D10" location="'Cuadro 4A'!A1" display="Incidencia de los indicadores de pobreza, según entidad federativa, 2010-2012, parte I"/>
    <hyperlink ref="D11" location="'Cuadro 4B'!A1" display="Incidencia de los indicadores de pobreza, según entidad federativa, 2010-2012, parte II"/>
    <hyperlink ref="D12" location="'Cuadro 5'!A1" display="Incidencia de los indicadores de carencias sociales, según entidad federativa, 2010-2012"/>
    <hyperlink ref="D13" location="'Cuadro 6'!A1" display="Incidencia de los componentes de los indicadores de carencia social, 2010-2012"/>
    <hyperlink ref="D14" location="'Cuadro 7'!A1" display="Medidas de profundidad e intensidad de la pobreza, según entidad federativa, 2010-2012"/>
    <hyperlink ref="D15" location="'Cuadro 8'!A1" display="Ingreso corriente total per cápita, según fuente de ingreso, 2010-2012 (precios agosto 2012)"/>
    <hyperlink ref="D16" location="'Cuadro 9'!A1" display="Incidencia de los indicadores de pobreza según sexo, 2010-2012"/>
    <hyperlink ref="D17" location="'Cuadro 10'!A1" display="Incidencia de los indicadores de pobreza en la población menor de 18 años, 2010-2012"/>
    <hyperlink ref="D18" location="'Cuadro 11'!A1" display="Incidencia de los indicadores de pobreza en la población de adultos mayores, 2010-2012"/>
    <hyperlink ref="D19" location="'Cuadro 12'!A1" display="Incidencia de los indicadores de pobreza, según pertenencia étnica, 2010-2012"/>
    <hyperlink ref="D20" location="'Cuadro 13'!A1" display="Incidencia de los indicadores de pobreza, según condición de  habla de lengua indígena, 2010-2012"/>
    <hyperlink ref="D21" location="'Cuadro 14'!A1" display="Incidencia de los indicadores de pobreza en la población con discapacidad, 2010-2012"/>
    <hyperlink ref="D22" location="'Cuadro 15'!A1" display="Incidencia de los indicadores de pobreza, según lugar de residencia, 2010-2012"/>
    <hyperlink ref="D23" location="'Cuadro 16'!A1" display="Coeficiente de Gini según entidad federativa, 2010-2012"/>
    <hyperlink ref="D24" location="'Cuadro 17A'!A1" display="Incidencia y error estándar de los componentes del indicador de carencia por rezago educativo, según entidad federativa, 2010-2012"/>
    <hyperlink ref="D25" location="'Cuadro 17B'!A1" display="Incidencia y error estándar de los componentes del indicador de carencia por acceso a los servicios de salud, según entidad federativa, 2010-2012"/>
    <hyperlink ref="D26" location="'Cuadro 17C'!A1" display="Incidencia y error estándar de los componentes del indicador de carencia por acceso a la seguridad social, según entidad federativa, 2010-2012"/>
    <hyperlink ref="D27" location="'Cuadro 17D'!A1" display="Incidencia y error estándar de los componentes del indicador de carencia por calidad y espacios en la vivienda según, entidad federativa, 2010-2012"/>
    <hyperlink ref="D28" location="'Cuadro 17E'!A1" display="Incidencia y error estándar de los componentes del indicador de carencia por acceso a los servicios básicos en la vivienda, según entidad federativa, 2010-2012"/>
    <hyperlink ref="D29" location="'Cuadro 17F'!A1" display="Incidencia y error estándar de los componentes del indicador de carencia por acceso a la alimentación, según entidad federativa, 2010-2012"/>
    <hyperlink ref="D30" location="'Cuadro 18AyB'!A1" display="Incidencia en los niveles de pobreza por ingresos, 2010-2012 (personas)"/>
    <hyperlink ref="D31" location="'Cuadro 18AyB'!A1" display="Incidencia en los niveles de pobreza por ingresos, 2010-2012 (hogares)"/>
    <hyperlink ref="D32" location="'Cuadro 19AyB'!A1" display="Incidencia en los niveles de pobreza por ingresos, 2008-2012 (personas)"/>
    <hyperlink ref="D33" location="'Cuadro 19AyB'!A1" display="Incidencia en los niveles de pobreza por ingresos, 2008-2012 (hogares)"/>
    <hyperlink ref="D34" location="'Cuadro 20AyB'!A1" display="Incidencia en los niveles de pobreza por ingresos, 2006-2012 (personas)"/>
    <hyperlink ref="D35" location="'Cuadro 20AyB'!A1" display="Incidencia en los niveles de pobreza por ingresos, 2006-2012 (hogares)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3:M21"/>
  <sheetViews>
    <sheetView workbookViewId="0"/>
  </sheetViews>
  <sheetFormatPr baseColWidth="10" defaultRowHeight="12.75" x14ac:dyDescent="0.2"/>
  <cols>
    <col min="1" max="1" width="1.7109375" style="132" customWidth="1"/>
    <col min="2" max="2" width="40.85546875" style="132" customWidth="1"/>
    <col min="3" max="6" width="11.7109375" style="132" customWidth="1"/>
    <col min="7" max="7" width="1.7109375" style="132" customWidth="1"/>
    <col min="8" max="10" width="10.7109375" style="132" customWidth="1"/>
    <col min="11" max="11" width="11.7109375" style="132" customWidth="1"/>
    <col min="12" max="13" width="16.7109375" style="165" customWidth="1"/>
    <col min="14" max="16384" width="11.42578125" style="132"/>
  </cols>
  <sheetData>
    <row r="3" spans="1:13" ht="15.75" x14ac:dyDescent="0.25">
      <c r="A3" s="122"/>
      <c r="B3" s="482" t="s">
        <v>8</v>
      </c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482"/>
    </row>
    <row r="4" spans="1:13" ht="15.75" customHeight="1" x14ac:dyDescent="0.25">
      <c r="A4" s="122"/>
      <c r="B4" s="483" t="s">
        <v>152</v>
      </c>
      <c r="C4" s="483"/>
      <c r="D4" s="483"/>
      <c r="E4" s="483"/>
      <c r="F4" s="483"/>
      <c r="G4" s="483"/>
      <c r="H4" s="483"/>
      <c r="I4" s="483"/>
      <c r="J4" s="483"/>
      <c r="K4" s="483"/>
      <c r="L4" s="483"/>
      <c r="M4" s="483"/>
    </row>
    <row r="5" spans="1:13" ht="15.75" customHeight="1" thickBot="1" x14ac:dyDescent="0.3">
      <c r="A5" s="202"/>
      <c r="B5" s="484" t="s">
        <v>230</v>
      </c>
      <c r="C5" s="484"/>
      <c r="D5" s="484"/>
      <c r="E5" s="484"/>
      <c r="F5" s="484"/>
      <c r="G5" s="484"/>
      <c r="H5" s="484"/>
      <c r="I5" s="484"/>
      <c r="J5" s="484"/>
      <c r="K5" s="484"/>
      <c r="L5" s="484"/>
      <c r="M5" s="484"/>
    </row>
    <row r="6" spans="1:13" ht="39" customHeight="1" thickTop="1" x14ac:dyDescent="0.2">
      <c r="A6" s="234"/>
      <c r="B6" s="456" t="s">
        <v>142</v>
      </c>
      <c r="C6" s="485">
        <v>2010</v>
      </c>
      <c r="D6" s="485"/>
      <c r="E6" s="485">
        <v>2012</v>
      </c>
      <c r="F6" s="485"/>
      <c r="G6" s="234"/>
      <c r="H6" s="324" t="s">
        <v>238</v>
      </c>
      <c r="I6" s="324" t="s">
        <v>29</v>
      </c>
      <c r="J6" s="466" t="s">
        <v>28</v>
      </c>
      <c r="K6" s="466" t="s">
        <v>151</v>
      </c>
      <c r="L6" s="467" t="s">
        <v>141</v>
      </c>
      <c r="M6" s="467" t="s">
        <v>87</v>
      </c>
    </row>
    <row r="7" spans="1:13" ht="42" customHeight="1" thickBot="1" x14ac:dyDescent="0.25">
      <c r="A7" s="305"/>
      <c r="B7" s="458"/>
      <c r="C7" s="301" t="s">
        <v>140</v>
      </c>
      <c r="D7" s="339" t="s">
        <v>149</v>
      </c>
      <c r="E7" s="301" t="s">
        <v>140</v>
      </c>
      <c r="F7" s="339" t="s">
        <v>149</v>
      </c>
      <c r="G7" s="306"/>
      <c r="H7" s="425" t="s">
        <v>207</v>
      </c>
      <c r="I7" s="425"/>
      <c r="J7" s="444"/>
      <c r="K7" s="444"/>
      <c r="L7" s="452"/>
      <c r="M7" s="452"/>
    </row>
    <row r="8" spans="1:13" x14ac:dyDescent="0.2">
      <c r="B8" s="263" t="s">
        <v>115</v>
      </c>
      <c r="C8" s="359">
        <v>3152.3232421875</v>
      </c>
      <c r="D8" s="360">
        <v>43.399234771728516</v>
      </c>
      <c r="E8" s="359">
        <v>3190.333984375</v>
      </c>
      <c r="F8" s="360">
        <v>37.496284484863281</v>
      </c>
      <c r="G8" s="134"/>
      <c r="H8" s="332">
        <f t="shared" ref="H8:H17" si="0">-(C8-E8)</f>
        <v>38.0107421875</v>
      </c>
      <c r="I8" s="404">
        <f t="shared" ref="I8:I17" si="1">SQRT(D8*D8+F8*F8)</f>
        <v>57.353857140923033</v>
      </c>
      <c r="J8" s="370">
        <f>H8/I8</f>
        <v>0.66274081783383032</v>
      </c>
      <c r="K8" s="397">
        <f>IF(J8&gt;0,(1-NORMSDIST(J8)),(NORMSDIST(J8)))</f>
        <v>0.25374828147314887</v>
      </c>
      <c r="L8" s="285" t="str">
        <f>IF(K8&lt;0.05,  "Significativa","No significativa")</f>
        <v>No significativa</v>
      </c>
      <c r="M8" s="287" t="str">
        <f>IF(L8="Significativa",IF(H8&lt;0,"Disminución","Aumento"),"Sin cambio")</f>
        <v>Sin cambio</v>
      </c>
    </row>
    <row r="9" spans="1:13" x14ac:dyDescent="0.2">
      <c r="B9" s="135" t="s">
        <v>114</v>
      </c>
      <c r="C9" s="359">
        <v>2949.17626953125</v>
      </c>
      <c r="D9" s="360">
        <v>41.557544708251953</v>
      </c>
      <c r="E9" s="359">
        <v>2970.03564453125</v>
      </c>
      <c r="F9" s="360">
        <v>36.302837371826172</v>
      </c>
      <c r="G9" s="134"/>
      <c r="H9" s="332">
        <f t="shared" si="0"/>
        <v>20.859375</v>
      </c>
      <c r="I9" s="404">
        <f t="shared" si="1"/>
        <v>55.18084380855025</v>
      </c>
      <c r="J9" s="370">
        <f t="shared" ref="J9:J14" si="2">H9/I9</f>
        <v>0.37801841291828608</v>
      </c>
      <c r="K9" s="397">
        <f t="shared" ref="K9:K14" si="3">IF(J9&gt;0,(1-NORMSDIST(J9)),(NORMSDIST(J9)))</f>
        <v>0.35270845780341709</v>
      </c>
      <c r="L9" s="285" t="str">
        <f t="shared" ref="L9:L14" si="4">IF(K9&lt;0.05,  "Significativa","No significativa")</f>
        <v>No significativa</v>
      </c>
      <c r="M9" s="287" t="str">
        <f t="shared" ref="M9:M14" si="5">IF(L9="Significativa",IF(H9&lt;0,"Disminución","Aumento"),"Sin cambio")</f>
        <v>Sin cambio</v>
      </c>
    </row>
    <row r="10" spans="1:13" x14ac:dyDescent="0.2">
      <c r="B10" s="173" t="s">
        <v>113</v>
      </c>
      <c r="C10" s="359">
        <v>2010.0341796875</v>
      </c>
      <c r="D10" s="360">
        <v>31.050632476806641</v>
      </c>
      <c r="E10" s="359">
        <v>1984.4837646484375</v>
      </c>
      <c r="F10" s="360">
        <v>29.281223297119141</v>
      </c>
      <c r="G10" s="134"/>
      <c r="H10" s="332">
        <f t="shared" si="0"/>
        <v>-25.5504150390625</v>
      </c>
      <c r="I10" s="404">
        <f t="shared" si="1"/>
        <v>42.67940738793677</v>
      </c>
      <c r="J10" s="370">
        <f t="shared" si="2"/>
        <v>-0.5986590864962259</v>
      </c>
      <c r="K10" s="397">
        <f t="shared" si="3"/>
        <v>0.27470012278036399</v>
      </c>
      <c r="L10" s="285" t="str">
        <f t="shared" si="4"/>
        <v>No significativa</v>
      </c>
      <c r="M10" s="287" t="str">
        <f t="shared" si="5"/>
        <v>Sin cambio</v>
      </c>
    </row>
    <row r="11" spans="1:13" x14ac:dyDescent="0.2">
      <c r="B11" s="173" t="s">
        <v>112</v>
      </c>
      <c r="C11" s="359">
        <v>301.82308959960937</v>
      </c>
      <c r="D11" s="360">
        <v>6.9605402946472168</v>
      </c>
      <c r="E11" s="359">
        <v>342.82778930664062</v>
      </c>
      <c r="F11" s="360">
        <v>16.770715713500977</v>
      </c>
      <c r="G11" s="134"/>
      <c r="H11" s="332">
        <f t="shared" si="0"/>
        <v>41.00469970703125</v>
      </c>
      <c r="I11" s="404">
        <f t="shared" si="1"/>
        <v>18.15780897400554</v>
      </c>
      <c r="J11" s="370">
        <f t="shared" si="2"/>
        <v>2.2582405049933607</v>
      </c>
      <c r="K11" s="397">
        <f t="shared" si="3"/>
        <v>1.1965334622481394E-2</v>
      </c>
      <c r="L11" s="285" t="str">
        <f t="shared" si="4"/>
        <v>Significativa</v>
      </c>
      <c r="M11" s="287" t="str">
        <f t="shared" si="5"/>
        <v>Aumento</v>
      </c>
    </row>
    <row r="12" spans="1:13" x14ac:dyDescent="0.2">
      <c r="B12" s="173" t="s">
        <v>111</v>
      </c>
      <c r="C12" s="359">
        <v>157.40284729003906</v>
      </c>
      <c r="D12" s="360">
        <v>17.774198532104492</v>
      </c>
      <c r="E12" s="359">
        <v>127.60243225097656</v>
      </c>
      <c r="F12" s="360">
        <v>7.9199075698852539</v>
      </c>
      <c r="G12" s="134"/>
      <c r="H12" s="332">
        <f t="shared" si="0"/>
        <v>-29.8004150390625</v>
      </c>
      <c r="I12" s="404">
        <f t="shared" si="1"/>
        <v>19.458855808453674</v>
      </c>
      <c r="J12" s="370">
        <f t="shared" si="2"/>
        <v>-1.5314577245654935</v>
      </c>
      <c r="K12" s="397">
        <f t="shared" si="3"/>
        <v>6.2828153507882595E-2</v>
      </c>
      <c r="L12" s="285" t="str">
        <f t="shared" si="4"/>
        <v>No significativa</v>
      </c>
      <c r="M12" s="287" t="str">
        <f t="shared" si="5"/>
        <v>Sin cambio</v>
      </c>
    </row>
    <row r="13" spans="1:13" ht="13.5" customHeight="1" x14ac:dyDescent="0.2">
      <c r="B13" s="173" t="s">
        <v>110</v>
      </c>
      <c r="C13" s="359">
        <v>95.868019104003906</v>
      </c>
      <c r="D13" s="360">
        <v>2.5327258110046387</v>
      </c>
      <c r="E13" s="359">
        <v>104.46800994873047</v>
      </c>
      <c r="F13" s="360">
        <v>2.6398494243621826</v>
      </c>
      <c r="G13" s="134"/>
      <c r="H13" s="332">
        <f t="shared" si="0"/>
        <v>8.5999908447265625</v>
      </c>
      <c r="I13" s="404">
        <f t="shared" si="1"/>
        <v>3.658347306781363</v>
      </c>
      <c r="J13" s="370">
        <f t="shared" si="2"/>
        <v>2.3507857848228437</v>
      </c>
      <c r="K13" s="397">
        <f t="shared" si="3"/>
        <v>9.3669077272937606E-3</v>
      </c>
      <c r="L13" s="285" t="str">
        <f t="shared" si="4"/>
        <v>Significativa</v>
      </c>
      <c r="M13" s="287" t="str">
        <f t="shared" si="5"/>
        <v>Aumento</v>
      </c>
    </row>
    <row r="14" spans="1:13" x14ac:dyDescent="0.2">
      <c r="B14" s="173" t="s">
        <v>109</v>
      </c>
      <c r="C14" s="359">
        <v>384.04827880859375</v>
      </c>
      <c r="D14" s="360">
        <v>7.8168997764587402</v>
      </c>
      <c r="E14" s="359">
        <v>410.65365600585937</v>
      </c>
      <c r="F14" s="360">
        <v>7.4879889488220215</v>
      </c>
      <c r="G14" s="134"/>
      <c r="H14" s="332">
        <f t="shared" si="0"/>
        <v>26.605377197265625</v>
      </c>
      <c r="I14" s="404">
        <f t="shared" si="1"/>
        <v>10.824689400296039</v>
      </c>
      <c r="J14" s="370">
        <f t="shared" si="2"/>
        <v>2.4578420879714118</v>
      </c>
      <c r="K14" s="397">
        <f t="shared" si="3"/>
        <v>6.9887309598868352E-3</v>
      </c>
      <c r="L14" s="285" t="str">
        <f t="shared" si="4"/>
        <v>Significativa</v>
      </c>
      <c r="M14" s="287" t="str">
        <f t="shared" si="5"/>
        <v>Aumento</v>
      </c>
    </row>
    <row r="15" spans="1:13" x14ac:dyDescent="0.2">
      <c r="B15" s="263" t="s">
        <v>108</v>
      </c>
      <c r="C15" s="359">
        <v>203.14700317382812</v>
      </c>
      <c r="D15" s="360">
        <v>8.5214624404907227</v>
      </c>
      <c r="E15" s="359">
        <v>220.29832458496094</v>
      </c>
      <c r="F15" s="360">
        <v>5.6993165016174316</v>
      </c>
      <c r="G15" s="134"/>
      <c r="H15" s="332">
        <f t="shared" si="0"/>
        <v>17.151321411132813</v>
      </c>
      <c r="I15" s="404">
        <f t="shared" si="1"/>
        <v>10.251708672719044</v>
      </c>
      <c r="J15" s="370">
        <f>H15/I15</f>
        <v>1.673020757678612</v>
      </c>
      <c r="K15" s="397">
        <f>IF(J15&gt;0,(1-NORMSDIST(J15)),(NORMSDIST(J15)))</f>
        <v>4.7161604862845152E-2</v>
      </c>
      <c r="L15" s="285" t="str">
        <f>IF(K15&lt;0.05,  "Significativa","No significativa")</f>
        <v>Significativa</v>
      </c>
      <c r="M15" s="287" t="str">
        <f>IF(L15="Significativa",IF(H15&lt;0,"Disminución","Aumento"),"Sin cambio")</f>
        <v>Aumento</v>
      </c>
    </row>
    <row r="16" spans="1:13" x14ac:dyDescent="0.2">
      <c r="B16" s="173" t="s">
        <v>107</v>
      </c>
      <c r="C16" s="359">
        <v>89.369438171386719</v>
      </c>
      <c r="D16" s="360">
        <v>3.7427608966827393</v>
      </c>
      <c r="E16" s="359">
        <v>126.35854339599609</v>
      </c>
      <c r="F16" s="360">
        <v>3.6680924892425537</v>
      </c>
      <c r="G16" s="134"/>
      <c r="H16" s="332">
        <f t="shared" si="0"/>
        <v>36.989105224609375</v>
      </c>
      <c r="I16" s="404">
        <f t="shared" si="1"/>
        <v>5.2405306639094302</v>
      </c>
      <c r="J16" s="370">
        <f>H16/I16</f>
        <v>7.0582747429275692</v>
      </c>
      <c r="K16" s="397">
        <f>IF(J16&gt;0,(1-NORMSDIST(J16)),(NORMSDIST(J16)))</f>
        <v>8.4288132029541885E-13</v>
      </c>
      <c r="L16" s="285" t="str">
        <f>IF(K16&lt;0.05,  "Significativa","No significativa")</f>
        <v>Significativa</v>
      </c>
      <c r="M16" s="287" t="str">
        <f>IF(L16="Significativa",IF(H16&lt;0,"Disminución","Aumento"),"Sin cambio")</f>
        <v>Aumento</v>
      </c>
    </row>
    <row r="17" spans="1:13" ht="13.5" thickBot="1" x14ac:dyDescent="0.25">
      <c r="A17" s="133"/>
      <c r="B17" s="207" t="s">
        <v>106</v>
      </c>
      <c r="C17" s="361">
        <v>113.77756500244141</v>
      </c>
      <c r="D17" s="362">
        <v>7.5638070106506348</v>
      </c>
      <c r="E17" s="361">
        <v>93.939781188964844</v>
      </c>
      <c r="F17" s="362">
        <v>4.2833809852600098</v>
      </c>
      <c r="G17" s="208"/>
      <c r="H17" s="372">
        <f t="shared" si="0"/>
        <v>-19.837783813476563</v>
      </c>
      <c r="I17" s="405">
        <f t="shared" si="1"/>
        <v>8.6924409206651898</v>
      </c>
      <c r="J17" s="373">
        <f>H17/I17</f>
        <v>-2.2821879371437217</v>
      </c>
      <c r="K17" s="401">
        <f>IF(J17&gt;0,(1-NORMSDIST(J17)),(NORMSDIST(J17)))</f>
        <v>1.1239123486429053E-2</v>
      </c>
      <c r="L17" s="286" t="str">
        <f>IF(K17&lt;0.05,  "Significativa","No significativa")</f>
        <v>Significativa</v>
      </c>
      <c r="M17" s="288" t="str">
        <f>IF(L17="Significativa",IF(H17&lt;0,"Disminución","Aumento"),"Sin cambio")</f>
        <v>Disminución</v>
      </c>
    </row>
    <row r="18" spans="1:13" ht="13.5" thickTop="1" x14ac:dyDescent="0.2">
      <c r="B18" s="481" t="s">
        <v>148</v>
      </c>
      <c r="C18" s="481"/>
      <c r="D18" s="481"/>
      <c r="E18" s="481"/>
      <c r="F18" s="481"/>
      <c r="G18" s="481"/>
      <c r="H18" s="481"/>
      <c r="I18" s="481"/>
    </row>
    <row r="19" spans="1:13" s="12" customFormat="1" ht="12.75" customHeight="1" x14ac:dyDescent="0.2">
      <c r="B19" s="146" t="s">
        <v>228</v>
      </c>
      <c r="L19" s="84"/>
      <c r="M19" s="84"/>
    </row>
    <row r="20" spans="1:13" x14ac:dyDescent="0.2">
      <c r="B20" s="110" t="s">
        <v>157</v>
      </c>
    </row>
    <row r="21" spans="1:13" x14ac:dyDescent="0.2">
      <c r="B21" s="144"/>
    </row>
  </sheetData>
  <mergeCells count="12">
    <mergeCell ref="M6:M7"/>
    <mergeCell ref="B18:I18"/>
    <mergeCell ref="B3:M3"/>
    <mergeCell ref="B4:M4"/>
    <mergeCell ref="B5:M5"/>
    <mergeCell ref="B6:B7"/>
    <mergeCell ref="C6:D6"/>
    <mergeCell ref="E6:F6"/>
    <mergeCell ref="J6:J7"/>
    <mergeCell ref="K6:K7"/>
    <mergeCell ref="L6:L7"/>
    <mergeCell ref="H7:I7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6:AO65"/>
  <sheetViews>
    <sheetView zoomScaleNormal="100" workbookViewId="0"/>
  </sheetViews>
  <sheetFormatPr baseColWidth="10" defaultRowHeight="12.75" x14ac:dyDescent="0.2"/>
  <cols>
    <col min="1" max="1" width="1.7109375" style="12" customWidth="1"/>
    <col min="2" max="2" width="57.85546875" style="12" bestFit="1" customWidth="1"/>
    <col min="3" max="6" width="9.7109375" style="12" customWidth="1"/>
    <col min="7" max="8" width="10.7109375" style="12" customWidth="1"/>
    <col min="9" max="9" width="12.28515625" style="12" bestFit="1" customWidth="1"/>
    <col min="10" max="10" width="11.7109375" style="12" customWidth="1"/>
    <col min="11" max="11" width="13.7109375" style="12" customWidth="1"/>
    <col min="12" max="12" width="11.7109375" style="12" customWidth="1"/>
    <col min="13" max="13" width="1.7109375" style="12" customWidth="1"/>
    <col min="14" max="15" width="9.7109375" style="12" customWidth="1"/>
    <col min="16" max="19" width="10.7109375" style="12" customWidth="1"/>
    <col min="20" max="20" width="12.28515625" style="12" bestFit="1" customWidth="1"/>
    <col min="21" max="21" width="12.28515625" style="12" customWidth="1"/>
    <col min="22" max="22" width="13.7109375" style="12" customWidth="1"/>
    <col min="23" max="23" width="11.7109375" style="12" customWidth="1"/>
    <col min="24" max="16384" width="11.42578125" style="12"/>
  </cols>
  <sheetData>
    <row r="6" spans="1:34" ht="15" x14ac:dyDescent="0.25">
      <c r="A6" s="47"/>
      <c r="B6" s="486" t="s">
        <v>9</v>
      </c>
      <c r="C6" s="486"/>
      <c r="D6" s="486"/>
      <c r="E6" s="486"/>
      <c r="F6" s="486"/>
      <c r="G6" s="486"/>
      <c r="H6" s="486"/>
      <c r="I6" s="486"/>
      <c r="J6" s="486"/>
      <c r="K6" s="486"/>
      <c r="L6" s="486"/>
      <c r="M6" s="486"/>
      <c r="N6" s="486"/>
      <c r="O6" s="486"/>
      <c r="P6" s="486"/>
      <c r="Q6" s="486"/>
      <c r="R6" s="486"/>
      <c r="S6" s="486"/>
      <c r="T6" s="486"/>
      <c r="U6" s="486"/>
      <c r="V6" s="486"/>
      <c r="W6" s="486"/>
    </row>
    <row r="7" spans="1:34" ht="15.75" customHeight="1" x14ac:dyDescent="0.25">
      <c r="A7" s="47"/>
      <c r="B7" s="446" t="s">
        <v>154</v>
      </c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  <c r="O7" s="446"/>
      <c r="P7" s="446"/>
      <c r="Q7" s="446"/>
      <c r="R7" s="446"/>
      <c r="S7" s="446"/>
      <c r="T7" s="446"/>
      <c r="U7" s="446"/>
      <c r="V7" s="446"/>
      <c r="W7" s="446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15.75" customHeight="1" thickBot="1" x14ac:dyDescent="0.25">
      <c r="A8" s="204"/>
      <c r="B8" s="447" t="s">
        <v>266</v>
      </c>
      <c r="C8" s="447"/>
      <c r="D8" s="447"/>
      <c r="E8" s="447"/>
      <c r="F8" s="447"/>
      <c r="G8" s="447"/>
      <c r="H8" s="447"/>
      <c r="I8" s="447"/>
      <c r="J8" s="447"/>
      <c r="K8" s="447"/>
      <c r="L8" s="447"/>
      <c r="M8" s="447"/>
      <c r="N8" s="447"/>
      <c r="O8" s="447"/>
      <c r="P8" s="447"/>
      <c r="Q8" s="447"/>
      <c r="R8" s="447"/>
      <c r="S8" s="447"/>
      <c r="T8" s="447"/>
      <c r="U8" s="447"/>
      <c r="V8" s="447"/>
      <c r="W8" s="447"/>
    </row>
    <row r="9" spans="1:34" ht="15.75" thickTop="1" x14ac:dyDescent="0.2">
      <c r="A9" s="186"/>
      <c r="B9" s="421" t="s">
        <v>143</v>
      </c>
      <c r="C9" s="487" t="s">
        <v>160</v>
      </c>
      <c r="D9" s="487"/>
      <c r="E9" s="487"/>
      <c r="F9" s="487"/>
      <c r="G9" s="487"/>
      <c r="H9" s="487"/>
      <c r="I9" s="487"/>
      <c r="J9" s="487"/>
      <c r="K9" s="487"/>
      <c r="L9" s="487"/>
      <c r="M9" s="340"/>
      <c r="N9" s="487" t="s">
        <v>159</v>
      </c>
      <c r="O9" s="487"/>
      <c r="P9" s="487"/>
      <c r="Q9" s="487"/>
      <c r="R9" s="487"/>
      <c r="S9" s="487"/>
      <c r="T9" s="487"/>
      <c r="U9" s="487"/>
      <c r="V9" s="487"/>
      <c r="W9" s="487"/>
    </row>
    <row r="10" spans="1:34" ht="48" customHeight="1" x14ac:dyDescent="0.2">
      <c r="A10" s="24"/>
      <c r="B10" s="448"/>
      <c r="C10" s="476" t="s">
        <v>78</v>
      </c>
      <c r="D10" s="476"/>
      <c r="E10" s="476"/>
      <c r="F10" s="476"/>
      <c r="G10" s="261" t="s">
        <v>206</v>
      </c>
      <c r="H10" s="261" t="s">
        <v>29</v>
      </c>
      <c r="I10" s="461" t="s">
        <v>28</v>
      </c>
      <c r="J10" s="443" t="s">
        <v>151</v>
      </c>
      <c r="K10" s="461" t="s">
        <v>141</v>
      </c>
      <c r="L10" s="461" t="s">
        <v>87</v>
      </c>
      <c r="M10" s="326"/>
      <c r="N10" s="476" t="s">
        <v>78</v>
      </c>
      <c r="O10" s="476"/>
      <c r="P10" s="476"/>
      <c r="Q10" s="476"/>
      <c r="R10" s="261" t="s">
        <v>206</v>
      </c>
      <c r="S10" s="261" t="s">
        <v>29</v>
      </c>
      <c r="T10" s="461" t="s">
        <v>28</v>
      </c>
      <c r="U10" s="443" t="s">
        <v>151</v>
      </c>
      <c r="V10" s="461" t="s">
        <v>141</v>
      </c>
      <c r="W10" s="461" t="s">
        <v>87</v>
      </c>
    </row>
    <row r="11" spans="1:34" ht="14.25" customHeight="1" x14ac:dyDescent="0.2">
      <c r="A11" s="24"/>
      <c r="B11" s="448"/>
      <c r="C11" s="476">
        <v>2010</v>
      </c>
      <c r="D11" s="476"/>
      <c r="E11" s="476">
        <v>2012</v>
      </c>
      <c r="F11" s="476"/>
      <c r="G11" s="474" t="s">
        <v>207</v>
      </c>
      <c r="H11" s="474"/>
      <c r="I11" s="443"/>
      <c r="J11" s="443"/>
      <c r="K11" s="443"/>
      <c r="L11" s="443"/>
      <c r="M11" s="326"/>
      <c r="N11" s="476">
        <v>2010</v>
      </c>
      <c r="O11" s="476"/>
      <c r="P11" s="476">
        <v>2012</v>
      </c>
      <c r="Q11" s="476"/>
      <c r="R11" s="474" t="s">
        <v>207</v>
      </c>
      <c r="S11" s="474"/>
      <c r="T11" s="443"/>
      <c r="U11" s="443"/>
      <c r="V11" s="443"/>
      <c r="W11" s="443"/>
    </row>
    <row r="12" spans="1:34" ht="39" customHeight="1" thickBot="1" x14ac:dyDescent="0.25">
      <c r="A12" s="36"/>
      <c r="B12" s="422"/>
      <c r="C12" s="327" t="s">
        <v>78</v>
      </c>
      <c r="D12" s="327" t="s">
        <v>149</v>
      </c>
      <c r="E12" s="327" t="s">
        <v>78</v>
      </c>
      <c r="F12" s="327" t="s">
        <v>149</v>
      </c>
      <c r="G12" s="425"/>
      <c r="H12" s="425"/>
      <c r="I12" s="444"/>
      <c r="J12" s="444"/>
      <c r="K12" s="444"/>
      <c r="L12" s="444"/>
      <c r="M12" s="327"/>
      <c r="N12" s="300" t="s">
        <v>78</v>
      </c>
      <c r="O12" s="300" t="s">
        <v>149</v>
      </c>
      <c r="P12" s="300" t="s">
        <v>78</v>
      </c>
      <c r="Q12" s="300" t="s">
        <v>149</v>
      </c>
      <c r="R12" s="425"/>
      <c r="S12" s="425"/>
      <c r="T12" s="444"/>
      <c r="U12" s="444"/>
      <c r="V12" s="444"/>
      <c r="W12" s="444"/>
    </row>
    <row r="13" spans="1:34" x14ac:dyDescent="0.2">
      <c r="B13" s="9" t="s">
        <v>138</v>
      </c>
      <c r="C13" s="15"/>
      <c r="D13" s="15"/>
      <c r="E13" s="15"/>
      <c r="F13" s="15"/>
      <c r="G13" s="8"/>
      <c r="H13" s="7"/>
      <c r="I13" s="7"/>
      <c r="J13" s="80"/>
      <c r="K13" s="76"/>
      <c r="L13" s="76"/>
      <c r="M13" s="76"/>
      <c r="N13" s="45"/>
      <c r="O13" s="45"/>
      <c r="P13" s="45"/>
      <c r="Q13" s="45"/>
      <c r="R13" s="45"/>
      <c r="S13" s="45"/>
      <c r="T13" s="45"/>
      <c r="U13" s="45"/>
      <c r="V13" s="45"/>
      <c r="W13" s="45"/>
    </row>
    <row r="14" spans="1:34" x14ac:dyDescent="0.2">
      <c r="B14" s="16" t="s">
        <v>27</v>
      </c>
      <c r="C14" s="341">
        <v>46.120319366455078</v>
      </c>
      <c r="D14" s="64">
        <v>0.68723291158676147</v>
      </c>
      <c r="E14" s="341">
        <v>45.77044677734375</v>
      </c>
      <c r="F14" s="64">
        <v>0.43920999765396118</v>
      </c>
      <c r="G14" s="341">
        <f t="shared" ref="G14:G19" si="0">-(C14-E14)</f>
        <v>-0.34987258911132813</v>
      </c>
      <c r="H14" s="64">
        <f t="shared" ref="H14:H19" si="1">SQRT(D14*D14+F14*F14)</f>
        <v>0.81559456644046502</v>
      </c>
      <c r="I14" s="64">
        <f t="shared" ref="I14:I19" si="2">G14/H14</f>
        <v>-0.42897856791554206</v>
      </c>
      <c r="J14" s="402">
        <f t="shared" ref="J14:J19" si="3">IF(I14&gt;0,(1-NORMSDIST(I14)),(NORMSDIST(I14)))</f>
        <v>0.33396941087001086</v>
      </c>
      <c r="K14" s="287" t="str">
        <f t="shared" ref="K14:K19" si="4">IF(J14&lt;0.05,  "Significativa","No significativa")</f>
        <v>No significativa</v>
      </c>
      <c r="L14" s="287" t="str">
        <f t="shared" ref="L14:L19" si="5">IF(K14="Significativa",IF(G14&lt;0,"Disminución","Aumento"),"Sin cambio")</f>
        <v>Sin cambio</v>
      </c>
      <c r="M14" s="287"/>
      <c r="N14" s="341">
        <v>45.903060913085938</v>
      </c>
      <c r="O14" s="64">
        <v>0.62965410947799683</v>
      </c>
      <c r="P14" s="341">
        <v>44.953834533691406</v>
      </c>
      <c r="Q14" s="64">
        <v>0.44549936056137085</v>
      </c>
      <c r="R14" s="341">
        <f t="shared" ref="R14:R19" si="6">-(N14-P14)</f>
        <v>-0.94922637939453125</v>
      </c>
      <c r="S14" s="64">
        <f t="shared" ref="S14:S19" si="7">SQRT(O14*O14+Q14*Q14)</f>
        <v>0.77131963403190995</v>
      </c>
      <c r="T14" s="64">
        <f t="shared" ref="T14:T19" si="8">R14/S14</f>
        <v>-1.2306524267153054</v>
      </c>
      <c r="U14" s="402">
        <f t="shared" ref="U14:U19" si="9">IF(T14&gt;0,(1-NORMSDIST(T14)),(NORMSDIST(T14)))</f>
        <v>0.10922644404710599</v>
      </c>
      <c r="V14" s="287" t="str">
        <f t="shared" ref="V14:V19" si="10">IF(U14&lt;0.05,  "Significativa","No significativa")</f>
        <v>No significativa</v>
      </c>
      <c r="W14" s="287" t="str">
        <f t="shared" ref="W14:W19" si="11">IF(V14="Significativa",IF(R14&lt;0,"Disminución","Aumento"),"Sin cambio")</f>
        <v>Sin cambio</v>
      </c>
    </row>
    <row r="15" spans="1:34" ht="12.75" customHeight="1" x14ac:dyDescent="0.2">
      <c r="B15" s="16" t="s">
        <v>26</v>
      </c>
      <c r="C15" s="341">
        <v>35.778621673583984</v>
      </c>
      <c r="D15" s="64">
        <v>0.55267685651779175</v>
      </c>
      <c r="E15" s="341">
        <v>36.930652618408203</v>
      </c>
      <c r="F15" s="64">
        <v>0.39059823751449585</v>
      </c>
      <c r="G15" s="341">
        <f t="shared" si="0"/>
        <v>1.1520309448242187</v>
      </c>
      <c r="H15" s="64">
        <f t="shared" si="1"/>
        <v>0.67677078163867144</v>
      </c>
      <c r="I15" s="64">
        <f t="shared" si="2"/>
        <v>1.7022468701068854</v>
      </c>
      <c r="J15" s="402">
        <f t="shared" si="3"/>
        <v>4.4354549941718724E-2</v>
      </c>
      <c r="K15" s="287" t="str">
        <f t="shared" si="4"/>
        <v>Significativa</v>
      </c>
      <c r="L15" s="287" t="str">
        <f t="shared" si="5"/>
        <v>Aumento</v>
      </c>
      <c r="M15" s="287"/>
      <c r="N15" s="341">
        <v>35.529563903808594</v>
      </c>
      <c r="O15" s="64">
        <v>0.51515042781829834</v>
      </c>
      <c r="P15" s="341">
        <v>36.039482116699219</v>
      </c>
      <c r="Q15" s="64">
        <v>0.38878795504570007</v>
      </c>
      <c r="R15" s="341">
        <f t="shared" si="6"/>
        <v>0.509918212890625</v>
      </c>
      <c r="S15" s="64">
        <f t="shared" si="7"/>
        <v>0.64539603134044221</v>
      </c>
      <c r="T15" s="64">
        <f t="shared" si="8"/>
        <v>0.79008575840102502</v>
      </c>
      <c r="U15" s="402">
        <f t="shared" si="9"/>
        <v>0.21473884323470238</v>
      </c>
      <c r="V15" s="287" t="str">
        <f t="shared" si="10"/>
        <v>No significativa</v>
      </c>
      <c r="W15" s="287" t="str">
        <f t="shared" si="11"/>
        <v>Sin cambio</v>
      </c>
    </row>
    <row r="16" spans="1:34" ht="12.75" customHeight="1" x14ac:dyDescent="0.2">
      <c r="B16" s="16" t="s">
        <v>25</v>
      </c>
      <c r="C16" s="341">
        <v>10.341696739196777</v>
      </c>
      <c r="D16" s="64">
        <v>0.32212895154953003</v>
      </c>
      <c r="E16" s="341">
        <v>8.8397951126098633</v>
      </c>
      <c r="F16" s="64">
        <v>0.27401533722877502</v>
      </c>
      <c r="G16" s="341">
        <f t="shared" si="0"/>
        <v>-1.5019016265869141</v>
      </c>
      <c r="H16" s="64">
        <f t="shared" si="1"/>
        <v>0.42290834286284629</v>
      </c>
      <c r="I16" s="64">
        <f t="shared" si="2"/>
        <v>-3.5513643841119418</v>
      </c>
      <c r="J16" s="402">
        <f t="shared" si="3"/>
        <v>1.9161971827276594E-4</v>
      </c>
      <c r="K16" s="287" t="str">
        <f t="shared" si="4"/>
        <v>Significativa</v>
      </c>
      <c r="L16" s="287" t="str">
        <f t="shared" si="5"/>
        <v>Disminución</v>
      </c>
      <c r="M16" s="287"/>
      <c r="N16" s="341">
        <v>10.373499870300293</v>
      </c>
      <c r="O16" s="64">
        <v>0.33007961511611938</v>
      </c>
      <c r="P16" s="341">
        <v>8.9143514633178711</v>
      </c>
      <c r="Q16" s="64">
        <v>0.28186520934104919</v>
      </c>
      <c r="R16" s="341">
        <f t="shared" si="6"/>
        <v>-1.4591484069824219</v>
      </c>
      <c r="S16" s="64">
        <f t="shared" si="7"/>
        <v>0.43405132018239384</v>
      </c>
      <c r="T16" s="64">
        <f t="shared" si="8"/>
        <v>-3.3616955856032629</v>
      </c>
      <c r="U16" s="402">
        <f t="shared" si="9"/>
        <v>3.8732736715798883E-4</v>
      </c>
      <c r="V16" s="287" t="str">
        <f t="shared" si="10"/>
        <v>Significativa</v>
      </c>
      <c r="W16" s="287" t="str">
        <f t="shared" si="11"/>
        <v>Disminución</v>
      </c>
    </row>
    <row r="17" spans="1:27" x14ac:dyDescent="0.2">
      <c r="B17" s="16" t="s">
        <v>24</v>
      </c>
      <c r="C17" s="341">
        <v>26.949676513671875</v>
      </c>
      <c r="D17" s="64">
        <v>0.7093546986579895</v>
      </c>
      <c r="E17" s="341">
        <v>27.222356796264648</v>
      </c>
      <c r="F17" s="64">
        <v>0.37054276466369629</v>
      </c>
      <c r="G17" s="341">
        <f t="shared" si="0"/>
        <v>0.27268028259277344</v>
      </c>
      <c r="H17" s="64">
        <f t="shared" si="1"/>
        <v>0.80030371044546733</v>
      </c>
      <c r="I17" s="64">
        <f t="shared" si="2"/>
        <v>0.34072100258162413</v>
      </c>
      <c r="J17" s="402">
        <f t="shared" si="3"/>
        <v>0.36665681299495667</v>
      </c>
      <c r="K17" s="287" t="str">
        <f t="shared" si="4"/>
        <v>No significativa</v>
      </c>
      <c r="L17" s="287" t="str">
        <f t="shared" si="5"/>
        <v>Sin cambio</v>
      </c>
      <c r="M17" s="287"/>
      <c r="N17" s="341">
        <v>29.018793106079102</v>
      </c>
      <c r="O17" s="64">
        <v>0.67088288068771362</v>
      </c>
      <c r="P17" s="341">
        <v>29.772096633911133</v>
      </c>
      <c r="Q17" s="64">
        <v>0.39186513423919678</v>
      </c>
      <c r="R17" s="341">
        <f t="shared" si="6"/>
        <v>0.75330352783203125</v>
      </c>
      <c r="S17" s="64">
        <f t="shared" si="7"/>
        <v>0.77694409260393293</v>
      </c>
      <c r="T17" s="64">
        <f t="shared" si="8"/>
        <v>0.96957237335743141</v>
      </c>
      <c r="U17" s="402">
        <f t="shared" si="9"/>
        <v>0.16612984455143076</v>
      </c>
      <c r="V17" s="287" t="str">
        <f t="shared" si="10"/>
        <v>No significativa</v>
      </c>
      <c r="W17" s="287" t="str">
        <f t="shared" si="11"/>
        <v>Sin cambio</v>
      </c>
    </row>
    <row r="18" spans="1:27" x14ac:dyDescent="0.2">
      <c r="B18" s="16" t="s">
        <v>23</v>
      </c>
      <c r="C18" s="341">
        <v>6.2086119651794434</v>
      </c>
      <c r="D18" s="64">
        <v>0.17074166238307953</v>
      </c>
      <c r="E18" s="341">
        <v>6.6474156379699707</v>
      </c>
      <c r="F18" s="64">
        <v>0.17921407520771027</v>
      </c>
      <c r="G18" s="341">
        <f t="shared" si="0"/>
        <v>0.43880367279052734</v>
      </c>
      <c r="H18" s="64">
        <f t="shared" si="1"/>
        <v>0.2475285842602675</v>
      </c>
      <c r="I18" s="64">
        <f t="shared" si="2"/>
        <v>1.7727393953384425</v>
      </c>
      <c r="J18" s="402">
        <f t="shared" si="3"/>
        <v>3.8135949963150173E-2</v>
      </c>
      <c r="K18" s="287" t="str">
        <f t="shared" si="4"/>
        <v>Significativa</v>
      </c>
      <c r="L18" s="287" t="str">
        <f t="shared" si="5"/>
        <v>Aumento</v>
      </c>
      <c r="M18" s="287"/>
      <c r="N18" s="341">
        <v>5.7469635009765625</v>
      </c>
      <c r="O18" s="64">
        <v>0.16715751588344574</v>
      </c>
      <c r="P18" s="341">
        <v>5.8671574592590332</v>
      </c>
      <c r="Q18" s="64">
        <v>0.16701218485832214</v>
      </c>
      <c r="R18" s="341">
        <f t="shared" si="6"/>
        <v>0.1201939582824707</v>
      </c>
      <c r="S18" s="64">
        <f t="shared" si="7"/>
        <v>0.23629368380783008</v>
      </c>
      <c r="T18" s="64">
        <f t="shared" si="8"/>
        <v>0.50866344095858484</v>
      </c>
      <c r="U18" s="402">
        <f t="shared" si="9"/>
        <v>0.30549407614005353</v>
      </c>
      <c r="V18" s="287" t="str">
        <f t="shared" si="10"/>
        <v>No significativa</v>
      </c>
      <c r="W18" s="287" t="str">
        <f t="shared" si="11"/>
        <v>Sin cambio</v>
      </c>
    </row>
    <row r="19" spans="1:27" x14ac:dyDescent="0.2">
      <c r="B19" s="16" t="s">
        <v>77</v>
      </c>
      <c r="C19" s="341">
        <v>20.721393585205078</v>
      </c>
      <c r="D19" s="64">
        <v>0.32173526287078857</v>
      </c>
      <c r="E19" s="341">
        <v>20.359779357910156</v>
      </c>
      <c r="F19" s="64">
        <v>0.28488653898239136</v>
      </c>
      <c r="G19" s="341">
        <f t="shared" si="0"/>
        <v>-0.36161422729492188</v>
      </c>
      <c r="H19" s="64">
        <f t="shared" si="1"/>
        <v>0.4297370352528404</v>
      </c>
      <c r="I19" s="64">
        <f t="shared" si="2"/>
        <v>-0.84147792168334357</v>
      </c>
      <c r="J19" s="402">
        <f t="shared" si="3"/>
        <v>0.20004012429141768</v>
      </c>
      <c r="K19" s="287" t="str">
        <f t="shared" si="4"/>
        <v>No significativa</v>
      </c>
      <c r="L19" s="287" t="str">
        <f t="shared" si="5"/>
        <v>Sin cambio</v>
      </c>
      <c r="M19" s="287"/>
      <c r="N19" s="341">
        <v>19.331180572509766</v>
      </c>
      <c r="O19" s="64">
        <v>0.29889068007469177</v>
      </c>
      <c r="P19" s="341">
        <v>19.40690803527832</v>
      </c>
      <c r="Q19" s="64">
        <v>0.28288140892982483</v>
      </c>
      <c r="R19" s="341">
        <f t="shared" si="6"/>
        <v>7.5727462768554688E-2</v>
      </c>
      <c r="S19" s="64">
        <f t="shared" si="7"/>
        <v>0.41153071592972806</v>
      </c>
      <c r="T19" s="64">
        <f t="shared" si="8"/>
        <v>0.18401412054376451</v>
      </c>
      <c r="U19" s="402">
        <f t="shared" si="9"/>
        <v>0.42700118874391935</v>
      </c>
      <c r="V19" s="287" t="str">
        <f t="shared" si="10"/>
        <v>No significativa</v>
      </c>
      <c r="W19" s="287" t="str">
        <f t="shared" si="11"/>
        <v>Sin cambio</v>
      </c>
    </row>
    <row r="20" spans="1:27" x14ac:dyDescent="0.2">
      <c r="B20" s="14" t="s">
        <v>22</v>
      </c>
      <c r="C20" s="342"/>
      <c r="D20" s="64"/>
      <c r="E20" s="342"/>
      <c r="F20" s="64"/>
      <c r="G20" s="64"/>
      <c r="H20" s="64"/>
      <c r="I20" s="64"/>
      <c r="J20" s="64"/>
      <c r="K20" s="276"/>
      <c r="L20" s="276"/>
      <c r="M20" s="276"/>
      <c r="N20" s="342"/>
      <c r="O20" s="64"/>
      <c r="P20" s="342"/>
      <c r="Q20" s="64"/>
      <c r="R20" s="64"/>
      <c r="S20" s="64"/>
      <c r="T20" s="64"/>
      <c r="U20" s="64"/>
      <c r="V20" s="276"/>
      <c r="W20" s="276"/>
    </row>
    <row r="21" spans="1:27" x14ac:dyDescent="0.2">
      <c r="B21" s="11" t="s">
        <v>21</v>
      </c>
      <c r="C21" s="330">
        <v>73.069992065429687</v>
      </c>
      <c r="D21" s="64">
        <v>0.34404456615447998</v>
      </c>
      <c r="E21" s="330">
        <v>72.992805480957031</v>
      </c>
      <c r="F21" s="64">
        <v>0.32065644860267639</v>
      </c>
      <c r="G21" s="341">
        <f>-(C21-E21)</f>
        <v>-7.718658447265625E-2</v>
      </c>
      <c r="H21" s="64">
        <f>SQRT(D21*D21+F21*F21)</f>
        <v>0.47030545556149483</v>
      </c>
      <c r="I21" s="64">
        <f>G21/H21</f>
        <v>-0.16412011291789855</v>
      </c>
      <c r="J21" s="402">
        <f>IF(I21&gt;0,(1-NORMSDIST(I21)),(NORMSDIST(I21)))</f>
        <v>0.4348182943391784</v>
      </c>
      <c r="K21" s="287" t="str">
        <f>IF(J21&lt;0.05,  "Significativa","No significativa")</f>
        <v>No significativa</v>
      </c>
      <c r="L21" s="287" t="str">
        <f>IF(K21="Significativa",IF(G21&lt;0,"Disminución","Aumento"),"Sin cambio")</f>
        <v>Sin cambio</v>
      </c>
      <c r="M21" s="287"/>
      <c r="N21" s="330">
        <v>74.921852111816406</v>
      </c>
      <c r="O21" s="64">
        <v>0.33265665173530579</v>
      </c>
      <c r="P21" s="330">
        <v>74.725929260253906</v>
      </c>
      <c r="Q21" s="64">
        <v>0.31707578897476196</v>
      </c>
      <c r="R21" s="341">
        <f>-(N21-P21)</f>
        <v>-0.1959228515625</v>
      </c>
      <c r="S21" s="64">
        <f>SQRT(O21*O21+Q21*Q21)</f>
        <v>0.45956229599229775</v>
      </c>
      <c r="T21" s="64">
        <f>R21/S21</f>
        <v>-0.42632490365524606</v>
      </c>
      <c r="U21" s="402">
        <f>IF(T21&gt;0,(1-NORMSDIST(T21)),(NORMSDIST(T21)))</f>
        <v>0.33493555683676035</v>
      </c>
      <c r="V21" s="287" t="str">
        <f>IF(U21&lt;0.05,  "Significativa","No significativa")</f>
        <v>No significativa</v>
      </c>
      <c r="W21" s="287" t="str">
        <f>IF(V21="Significativa",IF(R21&lt;0,"Disminución","Aumento"),"Sin cambio")</f>
        <v>Sin cambio</v>
      </c>
    </row>
    <row r="22" spans="1:27" ht="12.75" customHeight="1" x14ac:dyDescent="0.2">
      <c r="B22" s="11" t="s">
        <v>20</v>
      </c>
      <c r="C22" s="330">
        <v>25.32634162902832</v>
      </c>
      <c r="D22" s="64">
        <v>0.3829619288444519</v>
      </c>
      <c r="E22" s="330">
        <v>20.823358535766602</v>
      </c>
      <c r="F22" s="64">
        <v>0.38349485397338867</v>
      </c>
      <c r="G22" s="341">
        <f>-(C22-E22)</f>
        <v>-4.5029830932617188</v>
      </c>
      <c r="H22" s="64">
        <f>SQRT(D22*D22+F22*F22)</f>
        <v>0.54196691962548205</v>
      </c>
      <c r="I22" s="64">
        <f>G22/H22</f>
        <v>-8.3085939938427167</v>
      </c>
      <c r="J22" s="402">
        <f>IF(I22&gt;0,(1-NORMSDIST(I22)),(NORMSDIST(I22)))</f>
        <v>4.8421325721300326E-17</v>
      </c>
      <c r="K22" s="287" t="str">
        <f>IF(J22&lt;0.05,  "Significativa","No significativa")</f>
        <v>Significativa</v>
      </c>
      <c r="L22" s="287" t="str">
        <f>IF(K22="Significativa",IF(G22&lt;0,"Disminución","Aumento"),"Sin cambio")</f>
        <v>Disminución</v>
      </c>
      <c r="M22" s="287"/>
      <c r="N22" s="330">
        <v>26.877202987670898</v>
      </c>
      <c r="O22" s="64">
        <v>0.38263499736785889</v>
      </c>
      <c r="P22" s="330">
        <v>22.572965621948242</v>
      </c>
      <c r="Q22" s="64">
        <v>0.37819251418113708</v>
      </c>
      <c r="R22" s="341">
        <f>-(N22-P22)</f>
        <v>-4.3042373657226563</v>
      </c>
      <c r="S22" s="64">
        <f>SQRT(O22*O22+Q22*Q22)</f>
        <v>0.53799546372934315</v>
      </c>
      <c r="T22" s="64">
        <f>R22/S22</f>
        <v>-8.0005086583556189</v>
      </c>
      <c r="U22" s="402">
        <f>IF(T22&gt;0,(1-NORMSDIST(T22)),(NORMSDIST(T22)))</f>
        <v>6.1953139931449997E-16</v>
      </c>
      <c r="V22" s="287" t="str">
        <f>IF(U22&lt;0.05,  "Significativa","No significativa")</f>
        <v>Significativa</v>
      </c>
      <c r="W22" s="287" t="str">
        <f>IF(V22="Significativa",IF(R22&lt;0,"Disminución","Aumento"),"Sin cambio")</f>
        <v>Disminución</v>
      </c>
      <c r="AA22" s="12" t="s">
        <v>76</v>
      </c>
    </row>
    <row r="23" spans="1:27" x14ac:dyDescent="0.2">
      <c r="B23" s="13" t="s">
        <v>137</v>
      </c>
      <c r="C23" s="342"/>
      <c r="D23" s="64"/>
      <c r="E23" s="342"/>
      <c r="F23" s="64"/>
      <c r="G23" s="64"/>
      <c r="H23" s="64"/>
      <c r="I23" s="64"/>
      <c r="J23" s="64"/>
      <c r="K23" s="276"/>
      <c r="L23" s="276"/>
      <c r="M23" s="276"/>
      <c r="N23" s="342"/>
      <c r="O23" s="64"/>
      <c r="P23" s="342"/>
      <c r="Q23" s="64"/>
      <c r="R23" s="64"/>
      <c r="S23" s="64"/>
      <c r="T23" s="64"/>
      <c r="U23" s="64"/>
      <c r="V23" s="276"/>
      <c r="W23" s="276"/>
    </row>
    <row r="24" spans="1:27" x14ac:dyDescent="0.2">
      <c r="B24" s="6" t="s">
        <v>19</v>
      </c>
      <c r="C24" s="330">
        <v>21.848415374755859</v>
      </c>
      <c r="D24" s="64">
        <v>0.40144446492195129</v>
      </c>
      <c r="E24" s="330">
        <v>20.024118423461914</v>
      </c>
      <c r="F24" s="64">
        <v>0.2398499995470047</v>
      </c>
      <c r="G24" s="341">
        <f t="shared" ref="G24:G29" si="12">-(C24-E24)</f>
        <v>-1.8242969512939453</v>
      </c>
      <c r="H24" s="64">
        <f t="shared" ref="H24:H29" si="13">SQRT(D24*D24+F24*F24)</f>
        <v>0.46763840806671336</v>
      </c>
      <c r="I24" s="64">
        <f t="shared" ref="I24:I29" si="14">G24/H24</f>
        <v>-3.9010845127881173</v>
      </c>
      <c r="J24" s="402">
        <f t="shared" ref="J24:J29" si="15">IF(I24&gt;0,(1-NORMSDIST(I24)),(NORMSDIST(I24)))</f>
        <v>4.7881354640661535E-5</v>
      </c>
      <c r="K24" s="287" t="str">
        <f t="shared" ref="K24:K29" si="16">IF(J24&lt;0.05,  "Significativa","No significativa")</f>
        <v>Significativa</v>
      </c>
      <c r="L24" s="287" t="str">
        <f t="shared" ref="L24:L29" si="17">IF(K24="Significativa",IF(G24&lt;0,"Disminución","Aumento"),"Sin cambio")</f>
        <v>Disminución</v>
      </c>
      <c r="M24" s="287"/>
      <c r="N24" s="330">
        <v>19.423542022705078</v>
      </c>
      <c r="O24" s="64">
        <v>0.24640762805938721</v>
      </c>
      <c r="P24" s="330">
        <v>18.411735534667969</v>
      </c>
      <c r="Q24" s="64">
        <v>0.23048296570777893</v>
      </c>
      <c r="R24" s="341">
        <f t="shared" ref="R24:R29" si="18">-(N24-P24)</f>
        <v>-1.0118064880371094</v>
      </c>
      <c r="S24" s="64">
        <f t="shared" ref="S24:S29" si="19">SQRT(O24*O24+Q24*Q24)</f>
        <v>0.33740052852256547</v>
      </c>
      <c r="T24" s="64">
        <f t="shared" ref="T24:T29" si="20">R24/S24</f>
        <v>-2.9988289955196068</v>
      </c>
      <c r="U24" s="402">
        <f t="shared" ref="U24:U29" si="21">IF(T24&gt;0,(1-NORMSDIST(T24)),(NORMSDIST(T24)))</f>
        <v>1.3550968712398152E-3</v>
      </c>
      <c r="V24" s="287" t="str">
        <f t="shared" ref="V24:V29" si="22">IF(U24&lt;0.05,  "Significativa","No significativa")</f>
        <v>Significativa</v>
      </c>
      <c r="W24" s="287" t="str">
        <f t="shared" ref="W24:W29" si="23">IF(V24="Significativa",IF(R24&lt;0,"Disminución","Aumento"),"Sin cambio")</f>
        <v>Disminución</v>
      </c>
    </row>
    <row r="25" spans="1:27" x14ac:dyDescent="0.2">
      <c r="B25" s="11" t="s">
        <v>18</v>
      </c>
      <c r="C25" s="330">
        <v>27.120267868041992</v>
      </c>
      <c r="D25" s="64">
        <v>0.3663889467716217</v>
      </c>
      <c r="E25" s="330">
        <v>19.246217727661133</v>
      </c>
      <c r="F25" s="64">
        <v>0.29853826761245728</v>
      </c>
      <c r="G25" s="341">
        <f t="shared" si="12"/>
        <v>-7.8740501403808594</v>
      </c>
      <c r="H25" s="64">
        <f t="shared" si="13"/>
        <v>0.47261607838230113</v>
      </c>
      <c r="I25" s="64">
        <f t="shared" si="14"/>
        <v>-16.660563405571462</v>
      </c>
      <c r="J25" s="402">
        <f t="shared" si="15"/>
        <v>1.2681200523072561E-62</v>
      </c>
      <c r="K25" s="287" t="str">
        <f t="shared" si="16"/>
        <v>Significativa</v>
      </c>
      <c r="L25" s="287" t="str">
        <f t="shared" si="17"/>
        <v>Disminución</v>
      </c>
      <c r="M25" s="287"/>
      <c r="N25" s="330">
        <v>31.446521759033203</v>
      </c>
      <c r="O25" s="64">
        <v>0.35663801431655884</v>
      </c>
      <c r="P25" s="330">
        <v>23.959037780761719</v>
      </c>
      <c r="Q25" s="64">
        <v>0.32108345627784729</v>
      </c>
      <c r="R25" s="341">
        <f t="shared" si="18"/>
        <v>-7.4874839782714844</v>
      </c>
      <c r="S25" s="64">
        <f t="shared" si="19"/>
        <v>0.47988046339790319</v>
      </c>
      <c r="T25" s="64">
        <f t="shared" si="20"/>
        <v>-15.602810594235581</v>
      </c>
      <c r="U25" s="402">
        <f t="shared" si="21"/>
        <v>3.4829338203382357E-55</v>
      </c>
      <c r="V25" s="287" t="str">
        <f t="shared" si="22"/>
        <v>Significativa</v>
      </c>
      <c r="W25" s="287" t="str">
        <f t="shared" si="23"/>
        <v>Disminución</v>
      </c>
    </row>
    <row r="26" spans="1:27" x14ac:dyDescent="0.2">
      <c r="B26" s="11" t="s">
        <v>17</v>
      </c>
      <c r="C26" s="330">
        <v>58.767803192138672</v>
      </c>
      <c r="D26" s="64">
        <v>0.58688127994537354</v>
      </c>
      <c r="E26" s="330">
        <v>59.327907562255859</v>
      </c>
      <c r="F26" s="64">
        <v>0.37157541513442993</v>
      </c>
      <c r="G26" s="341">
        <f t="shared" si="12"/>
        <v>0.5601043701171875</v>
      </c>
      <c r="H26" s="64">
        <f t="shared" si="13"/>
        <v>0.6946207064885439</v>
      </c>
      <c r="I26" s="64">
        <f t="shared" si="14"/>
        <v>0.80634562846338798</v>
      </c>
      <c r="J26" s="402">
        <f t="shared" si="15"/>
        <v>0.2100217940289304</v>
      </c>
      <c r="K26" s="287" t="str">
        <f t="shared" si="16"/>
        <v>No significativa</v>
      </c>
      <c r="L26" s="287" t="str">
        <f t="shared" si="17"/>
        <v>Sin cambio</v>
      </c>
      <c r="M26" s="287"/>
      <c r="N26" s="330">
        <v>62.815086364746094</v>
      </c>
      <c r="O26" s="64">
        <v>0.43329811096191406</v>
      </c>
      <c r="P26" s="330">
        <v>63.242866516113281</v>
      </c>
      <c r="Q26" s="64">
        <v>0.36832025647163391</v>
      </c>
      <c r="R26" s="341">
        <f t="shared" si="18"/>
        <v>0.4277801513671875</v>
      </c>
      <c r="S26" s="64">
        <f t="shared" si="19"/>
        <v>0.56868889939095291</v>
      </c>
      <c r="T26" s="64">
        <f t="shared" si="20"/>
        <v>0.75222173639282564</v>
      </c>
      <c r="U26" s="402">
        <f t="shared" si="21"/>
        <v>0.22595886204295823</v>
      </c>
      <c r="V26" s="287" t="str">
        <f t="shared" si="22"/>
        <v>No significativa</v>
      </c>
      <c r="W26" s="287" t="str">
        <f t="shared" si="23"/>
        <v>Sin cambio</v>
      </c>
    </row>
    <row r="27" spans="1:27" x14ac:dyDescent="0.2">
      <c r="B27" s="11" t="s">
        <v>216</v>
      </c>
      <c r="C27" s="330">
        <v>14.913135528564453</v>
      </c>
      <c r="D27" s="64">
        <v>0.39922749996185303</v>
      </c>
      <c r="E27" s="330">
        <v>13.410407066345215</v>
      </c>
      <c r="F27" s="64">
        <v>0.33129438757896423</v>
      </c>
      <c r="G27" s="341">
        <f t="shared" si="12"/>
        <v>-1.5027284622192383</v>
      </c>
      <c r="H27" s="64">
        <f t="shared" si="13"/>
        <v>0.51878566669397519</v>
      </c>
      <c r="I27" s="64">
        <f t="shared" si="14"/>
        <v>-2.8966267934801637</v>
      </c>
      <c r="J27" s="402">
        <f t="shared" si="15"/>
        <v>1.8859909142001446E-3</v>
      </c>
      <c r="K27" s="287" t="str">
        <f t="shared" si="16"/>
        <v>Significativa</v>
      </c>
      <c r="L27" s="287" t="str">
        <f t="shared" si="17"/>
        <v>Disminución</v>
      </c>
      <c r="M27" s="287"/>
      <c r="N27" s="330">
        <v>15.451973915100098</v>
      </c>
      <c r="O27" s="64">
        <v>0.39588278532028198</v>
      </c>
      <c r="P27" s="330">
        <v>13.705205917358398</v>
      </c>
      <c r="Q27" s="64">
        <v>0.34055605530738831</v>
      </c>
      <c r="R27" s="341">
        <f t="shared" si="18"/>
        <v>-1.7467679977416992</v>
      </c>
      <c r="S27" s="64">
        <f t="shared" si="19"/>
        <v>0.52220839376581585</v>
      </c>
      <c r="T27" s="64">
        <f t="shared" si="20"/>
        <v>-3.3449634640017614</v>
      </c>
      <c r="U27" s="402">
        <f t="shared" si="21"/>
        <v>4.1146705100259109E-4</v>
      </c>
      <c r="V27" s="287" t="str">
        <f t="shared" si="22"/>
        <v>Significativa</v>
      </c>
      <c r="W27" s="287" t="str">
        <f t="shared" si="23"/>
        <v>Disminución</v>
      </c>
    </row>
    <row r="28" spans="1:27" x14ac:dyDescent="0.2">
      <c r="B28" s="11" t="s">
        <v>16</v>
      </c>
      <c r="C28" s="330">
        <v>16.093027114868164</v>
      </c>
      <c r="D28" s="64">
        <v>0.50334876775741577</v>
      </c>
      <c r="E28" s="330">
        <v>14.814950942993164</v>
      </c>
      <c r="F28" s="64">
        <v>0.49904802441596985</v>
      </c>
      <c r="G28" s="341">
        <f t="shared" si="12"/>
        <v>-1.278076171875</v>
      </c>
      <c r="H28" s="64">
        <f t="shared" si="13"/>
        <v>0.70880809298172609</v>
      </c>
      <c r="I28" s="64">
        <f t="shared" si="14"/>
        <v>-1.8031342820855043</v>
      </c>
      <c r="J28" s="402">
        <f t="shared" si="15"/>
        <v>3.5683564164839601E-2</v>
      </c>
      <c r="K28" s="287" t="str">
        <f t="shared" si="16"/>
        <v>Significativa</v>
      </c>
      <c r="L28" s="287" t="str">
        <f t="shared" si="17"/>
        <v>Disminución</v>
      </c>
      <c r="M28" s="287"/>
      <c r="N28" s="330">
        <v>16.745864868164063</v>
      </c>
      <c r="O28" s="64">
        <v>0.50299018621444702</v>
      </c>
      <c r="P28" s="330">
        <v>15.225709915161133</v>
      </c>
      <c r="Q28" s="64">
        <v>0.49208691716194153</v>
      </c>
      <c r="R28" s="341">
        <f t="shared" si="18"/>
        <v>-1.5201549530029297</v>
      </c>
      <c r="S28" s="64">
        <f t="shared" si="19"/>
        <v>0.70366800514872607</v>
      </c>
      <c r="T28" s="64">
        <f t="shared" si="20"/>
        <v>-2.1603297888776858</v>
      </c>
      <c r="U28" s="402">
        <f t="shared" si="21"/>
        <v>1.5373574238997434E-2</v>
      </c>
      <c r="V28" s="287" t="str">
        <f t="shared" si="22"/>
        <v>Significativa</v>
      </c>
      <c r="W28" s="287" t="str">
        <f t="shared" si="23"/>
        <v>Disminución</v>
      </c>
    </row>
    <row r="29" spans="1:27" x14ac:dyDescent="0.2">
      <c r="B29" s="11" t="s">
        <v>133</v>
      </c>
      <c r="C29" s="330">
        <v>24.623971939086914</v>
      </c>
      <c r="D29" s="64">
        <v>0.74886071681976318</v>
      </c>
      <c r="E29" s="330">
        <v>23.397087097167969</v>
      </c>
      <c r="F29" s="64">
        <v>0.37200719118118286</v>
      </c>
      <c r="G29" s="341">
        <f t="shared" si="12"/>
        <v>-1.2268848419189453</v>
      </c>
      <c r="H29" s="64">
        <f t="shared" si="13"/>
        <v>0.83617086979057254</v>
      </c>
      <c r="I29" s="64">
        <f t="shared" si="14"/>
        <v>-1.4672657063815571</v>
      </c>
      <c r="J29" s="402">
        <f t="shared" si="15"/>
        <v>7.1151894407777902E-2</v>
      </c>
      <c r="K29" s="287" t="str">
        <f t="shared" si="16"/>
        <v>No significativa</v>
      </c>
      <c r="L29" s="287" t="str">
        <f t="shared" si="17"/>
        <v>Sin cambio</v>
      </c>
      <c r="M29" s="287"/>
      <c r="N29" s="330">
        <v>25.047019958496094</v>
      </c>
      <c r="O29" s="64">
        <v>0.72126269340515137</v>
      </c>
      <c r="P29" s="330">
        <v>23.230905532836914</v>
      </c>
      <c r="Q29" s="64">
        <v>0.37070035934448242</v>
      </c>
      <c r="R29" s="341">
        <f t="shared" si="18"/>
        <v>-1.8161144256591797</v>
      </c>
      <c r="S29" s="64">
        <f t="shared" si="19"/>
        <v>0.81094921500435635</v>
      </c>
      <c r="T29" s="64">
        <f t="shared" si="20"/>
        <v>-2.2394921803450094</v>
      </c>
      <c r="U29" s="402">
        <f t="shared" si="21"/>
        <v>1.2561954775078314E-2</v>
      </c>
      <c r="V29" s="287" t="str">
        <f t="shared" si="22"/>
        <v>Significativa</v>
      </c>
      <c r="W29" s="287" t="str">
        <f t="shared" si="23"/>
        <v>Disminución</v>
      </c>
    </row>
    <row r="30" spans="1:27" ht="12.75" customHeight="1" x14ac:dyDescent="0.2">
      <c r="B30" s="9" t="s">
        <v>14</v>
      </c>
      <c r="C30" s="330"/>
      <c r="D30" s="64"/>
      <c r="E30" s="330"/>
      <c r="F30" s="64"/>
      <c r="G30" s="64"/>
      <c r="H30" s="64"/>
      <c r="I30" s="64"/>
      <c r="J30" s="64"/>
      <c r="K30" s="276"/>
      <c r="L30" s="276"/>
      <c r="M30" s="276"/>
      <c r="N30" s="330"/>
      <c r="O30" s="64"/>
      <c r="P30" s="330"/>
      <c r="Q30" s="64"/>
      <c r="R30" s="64"/>
      <c r="S30" s="64"/>
      <c r="T30" s="64"/>
      <c r="U30" s="64"/>
      <c r="V30" s="276"/>
      <c r="W30" s="276"/>
    </row>
    <row r="31" spans="1:27" x14ac:dyDescent="0.2">
      <c r="B31" s="6" t="s">
        <v>208</v>
      </c>
      <c r="C31" s="330">
        <v>19.572151184082031</v>
      </c>
      <c r="D31" s="64">
        <v>0.4411451518535614</v>
      </c>
      <c r="E31" s="330">
        <v>20.407659530639648</v>
      </c>
      <c r="F31" s="64">
        <v>0.37434953451156616</v>
      </c>
      <c r="G31" s="341">
        <f>-(C31-E31)</f>
        <v>0.83550834655761719</v>
      </c>
      <c r="H31" s="64">
        <f>SQRT(D31*D31+F31*F31)</f>
        <v>0.57857291588262927</v>
      </c>
      <c r="I31" s="64">
        <f>G31/H31</f>
        <v>1.4440847879701137</v>
      </c>
      <c r="J31" s="402">
        <f>IF(I31&gt;0,(1-NORMSDIST(I31)),(NORMSDIST(I31)))</f>
        <v>7.435756327980847E-2</v>
      </c>
      <c r="K31" s="287" t="str">
        <f>IF(J31&lt;0.05,  "Significativa","No significativa")</f>
        <v>No significativa</v>
      </c>
      <c r="L31" s="287" t="str">
        <f>IF(K31="Significativa",IF(G31&lt;0,"Disminución","Aumento"),"Sin cambio")</f>
        <v>Sin cambio</v>
      </c>
      <c r="M31" s="287"/>
      <c r="N31" s="330">
        <v>19.226871490478516</v>
      </c>
      <c r="O31" s="64">
        <v>0.44177734851837158</v>
      </c>
      <c r="P31" s="330">
        <v>19.66364860534668</v>
      </c>
      <c r="Q31" s="64">
        <v>0.3702455461025238</v>
      </c>
      <c r="R31" s="341">
        <f>-(N31-P31)</f>
        <v>0.43677711486816406</v>
      </c>
      <c r="S31" s="64">
        <f>SQRT(O31*O31+Q31*Q31)</f>
        <v>0.57641043543006643</v>
      </c>
      <c r="T31" s="64">
        <f>R31/S31</f>
        <v>0.75775365611186352</v>
      </c>
      <c r="U31" s="402">
        <f>IF(T31&gt;0,(1-NORMSDIST(T31)),(NORMSDIST(T31)))</f>
        <v>0.22429923548933672</v>
      </c>
      <c r="V31" s="287" t="str">
        <f>IF(U31&lt;0.05,  "Significativa","No significativa")</f>
        <v>No significativa</v>
      </c>
      <c r="W31" s="287" t="str">
        <f>IF(V31="Significativa",IF(R31&lt;0,"Disminución","Aumento"),"Sin cambio")</f>
        <v>Sin cambio</v>
      </c>
    </row>
    <row r="32" spans="1:27" ht="13.5" thickBot="1" x14ac:dyDescent="0.25">
      <c r="A32" s="28"/>
      <c r="B32" s="180" t="s">
        <v>209</v>
      </c>
      <c r="C32" s="343">
        <v>52.328933715820313</v>
      </c>
      <c r="D32" s="181">
        <v>0.75309431552886963</v>
      </c>
      <c r="E32" s="343">
        <v>52.417861938476562</v>
      </c>
      <c r="F32" s="181">
        <v>0.44499495625495911</v>
      </c>
      <c r="G32" s="345">
        <f>-(C32-E32)</f>
        <v>8.892822265625E-2</v>
      </c>
      <c r="H32" s="181">
        <f>SQRT(D32*D32+F32*F32)</f>
        <v>0.8747408525810656</v>
      </c>
      <c r="I32" s="181">
        <f>G32/H32</f>
        <v>0.10166236365187789</v>
      </c>
      <c r="J32" s="406">
        <f>IF(I32&gt;0,(1-NORMSDIST(I32)),(NORMSDIST(I32)))</f>
        <v>0.45951233838535566</v>
      </c>
      <c r="K32" s="288" t="str">
        <f>IF(J32&lt;0.05,  "Significativa","No significativa")</f>
        <v>No significativa</v>
      </c>
      <c r="L32" s="288" t="str">
        <f>IF(K32="Significativa",IF(G32&lt;0,"Disminución","Aumento"),"Sin cambio")</f>
        <v>Sin cambio</v>
      </c>
      <c r="M32" s="288"/>
      <c r="N32" s="343">
        <v>51.6500244140625</v>
      </c>
      <c r="O32" s="181">
        <v>0.67984998226165771</v>
      </c>
      <c r="P32" s="343">
        <v>50.820995330810547</v>
      </c>
      <c r="Q32" s="181">
        <v>0.45226570963859558</v>
      </c>
      <c r="R32" s="345">
        <f>-(N32-P32)</f>
        <v>-0.82902908325195313</v>
      </c>
      <c r="S32" s="181">
        <f>SQRT(O32*O32+Q32*Q32)</f>
        <v>0.81654165264001</v>
      </c>
      <c r="T32" s="181">
        <f>R32/S32</f>
        <v>-1.0152930724006171</v>
      </c>
      <c r="U32" s="406">
        <f>IF(T32&gt;0,(1-NORMSDIST(T32)),(NORMSDIST(T32)))</f>
        <v>0.15498307284522425</v>
      </c>
      <c r="V32" s="288" t="str">
        <f>IF(U32&lt;0.05,  "Significativa","No significativa")</f>
        <v>No significativa</v>
      </c>
      <c r="W32" s="288" t="str">
        <f>IF(V32="Significativa",IF(R32&lt;0,"Disminución","Aumento"),"Sin cambio")</f>
        <v>Sin cambio</v>
      </c>
    </row>
    <row r="33" spans="1:41" ht="13.5" thickTop="1" x14ac:dyDescent="0.2">
      <c r="A33" s="24"/>
      <c r="B33" s="146" t="s">
        <v>228</v>
      </c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265"/>
      <c r="O33" s="266"/>
      <c r="P33" s="265"/>
      <c r="Q33" s="265"/>
      <c r="R33" s="267"/>
      <c r="S33" s="268"/>
      <c r="T33" s="268"/>
      <c r="U33" s="269"/>
      <c r="V33" s="270"/>
      <c r="W33" s="270"/>
    </row>
    <row r="34" spans="1:41" ht="12.75" customHeight="1" x14ac:dyDescent="0.2">
      <c r="B34" s="110" t="s">
        <v>157</v>
      </c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</row>
    <row r="36" spans="1:41" x14ac:dyDescent="0.2">
      <c r="B36" s="144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</row>
    <row r="39" spans="1:41" x14ac:dyDescent="0.2">
      <c r="P39" s="4"/>
      <c r="Q39" s="4"/>
      <c r="AN39" s="81"/>
      <c r="AO39" s="81"/>
    </row>
    <row r="40" spans="1:41" x14ac:dyDescent="0.2">
      <c r="P40" s="4"/>
      <c r="Q40" s="4"/>
      <c r="AN40" s="81"/>
      <c r="AO40" s="81"/>
    </row>
    <row r="41" spans="1:41" x14ac:dyDescent="0.2">
      <c r="P41" s="4"/>
      <c r="Q41" s="4"/>
      <c r="AN41" s="81"/>
      <c r="AO41" s="81"/>
    </row>
    <row r="42" spans="1:41" x14ac:dyDescent="0.2">
      <c r="P42" s="4"/>
      <c r="Q42" s="4"/>
      <c r="AN42" s="81"/>
      <c r="AO42" s="81"/>
    </row>
    <row r="43" spans="1:41" x14ac:dyDescent="0.2">
      <c r="P43" s="4"/>
      <c r="Q43" s="4"/>
      <c r="AN43" s="81"/>
      <c r="AO43" s="81"/>
    </row>
    <row r="44" spans="1:41" x14ac:dyDescent="0.2">
      <c r="P44" s="4"/>
      <c r="Q44" s="4"/>
      <c r="AN44" s="81"/>
      <c r="AO44" s="81"/>
    </row>
    <row r="45" spans="1:41" x14ac:dyDescent="0.2">
      <c r="P45" s="4"/>
      <c r="Q45" s="4"/>
      <c r="AN45" s="81"/>
      <c r="AO45" s="81"/>
    </row>
    <row r="46" spans="1:41" x14ac:dyDescent="0.2">
      <c r="P46" s="4"/>
      <c r="Q46" s="4"/>
      <c r="AN46" s="81"/>
      <c r="AO46" s="81"/>
    </row>
    <row r="47" spans="1:41" x14ac:dyDescent="0.2">
      <c r="P47" s="4"/>
      <c r="Q47" s="4"/>
      <c r="AN47" s="81"/>
      <c r="AO47" s="81"/>
    </row>
    <row r="48" spans="1:41" x14ac:dyDescent="0.2">
      <c r="P48" s="4"/>
      <c r="Q48" s="4"/>
      <c r="AN48" s="81"/>
      <c r="AO48" s="81"/>
    </row>
    <row r="49" spans="16:41" x14ac:dyDescent="0.2">
      <c r="P49" s="4"/>
      <c r="Q49" s="4"/>
      <c r="AN49" s="81"/>
      <c r="AO49" s="81"/>
    </row>
    <row r="50" spans="16:41" x14ac:dyDescent="0.2">
      <c r="P50" s="4"/>
      <c r="Q50" s="4"/>
      <c r="AN50" s="81"/>
      <c r="AO50" s="81"/>
    </row>
    <row r="51" spans="16:41" x14ac:dyDescent="0.2">
      <c r="P51" s="4"/>
      <c r="Q51" s="4"/>
      <c r="AN51" s="81"/>
      <c r="AO51" s="81"/>
    </row>
    <row r="52" spans="16:41" x14ac:dyDescent="0.2">
      <c r="P52" s="4"/>
      <c r="Q52" s="4"/>
      <c r="AN52" s="81"/>
      <c r="AO52" s="81"/>
    </row>
    <row r="53" spans="16:41" x14ac:dyDescent="0.2">
      <c r="P53" s="4"/>
      <c r="Q53" s="4"/>
      <c r="AN53" s="81"/>
      <c r="AO53" s="81"/>
    </row>
    <row r="54" spans="16:41" x14ac:dyDescent="0.2">
      <c r="P54" s="4"/>
      <c r="Q54" s="4"/>
      <c r="AN54" s="81"/>
      <c r="AO54" s="81"/>
    </row>
    <row r="55" spans="16:41" x14ac:dyDescent="0.2">
      <c r="AN55" s="81"/>
      <c r="AO55" s="81"/>
    </row>
    <row r="56" spans="16:41" x14ac:dyDescent="0.2">
      <c r="AN56" s="81"/>
      <c r="AO56" s="81"/>
    </row>
    <row r="57" spans="16:41" x14ac:dyDescent="0.2">
      <c r="AN57" s="81"/>
      <c r="AO57" s="81"/>
    </row>
    <row r="58" spans="16:41" x14ac:dyDescent="0.2">
      <c r="AN58" s="81"/>
      <c r="AO58" s="81"/>
    </row>
    <row r="59" spans="16:41" x14ac:dyDescent="0.2">
      <c r="AN59" s="81"/>
      <c r="AO59" s="81"/>
    </row>
    <row r="60" spans="16:41" x14ac:dyDescent="0.2">
      <c r="AN60" s="81"/>
      <c r="AO60" s="81"/>
    </row>
    <row r="61" spans="16:41" x14ac:dyDescent="0.2">
      <c r="AN61" s="81"/>
      <c r="AO61" s="81"/>
    </row>
    <row r="62" spans="16:41" x14ac:dyDescent="0.2">
      <c r="AN62" s="81"/>
      <c r="AO62" s="81"/>
    </row>
    <row r="63" spans="16:41" x14ac:dyDescent="0.2">
      <c r="AN63" s="81"/>
      <c r="AO63" s="81"/>
    </row>
    <row r="64" spans="16:41" x14ac:dyDescent="0.2">
      <c r="AN64" s="81"/>
      <c r="AO64" s="81"/>
    </row>
    <row r="65" spans="40:41" x14ac:dyDescent="0.2">
      <c r="AN65" s="81"/>
      <c r="AO65" s="81"/>
    </row>
  </sheetData>
  <mergeCells count="22">
    <mergeCell ref="N11:O11"/>
    <mergeCell ref="P11:Q11"/>
    <mergeCell ref="R11:S12"/>
    <mergeCell ref="T10:T12"/>
    <mergeCell ref="B6:W6"/>
    <mergeCell ref="B7:W7"/>
    <mergeCell ref="B8:W8"/>
    <mergeCell ref="B9:B12"/>
    <mergeCell ref="N9:W9"/>
    <mergeCell ref="N10:Q10"/>
    <mergeCell ref="U10:U12"/>
    <mergeCell ref="V10:V12"/>
    <mergeCell ref="W10:W12"/>
    <mergeCell ref="C9:L9"/>
    <mergeCell ref="C10:F10"/>
    <mergeCell ref="I10:I12"/>
    <mergeCell ref="J10:J12"/>
    <mergeCell ref="K10:K12"/>
    <mergeCell ref="L10:L12"/>
    <mergeCell ref="C11:D11"/>
    <mergeCell ref="E11:F11"/>
    <mergeCell ref="G11:H12"/>
  </mergeCells>
  <printOptions horizontalCentered="1"/>
  <pageMargins left="0.19685039370078741" right="0.19685039370078741" top="0.78740157480314965" bottom="0.78740157480314965" header="0" footer="1.1811023622047245"/>
  <pageSetup scale="90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6:AL61"/>
  <sheetViews>
    <sheetView zoomScaleNormal="100" zoomScaleSheetLayoutView="85" workbookViewId="0"/>
  </sheetViews>
  <sheetFormatPr baseColWidth="10" defaultRowHeight="12.75" x14ac:dyDescent="0.2"/>
  <cols>
    <col min="1" max="1" width="1.7109375" style="12" customWidth="1"/>
    <col min="2" max="2" width="58.28515625" style="12" customWidth="1"/>
    <col min="3" max="8" width="10.7109375" style="12" customWidth="1"/>
    <col min="9" max="9" width="12.7109375" style="11" customWidth="1"/>
    <col min="10" max="10" width="11.42578125" style="12" customWidth="1"/>
    <col min="11" max="12" width="13.7109375" style="12" customWidth="1"/>
    <col min="13" max="13" width="1.7109375" style="12" customWidth="1"/>
    <col min="14" max="19" width="10.7109375" style="12" customWidth="1"/>
    <col min="20" max="20" width="12.28515625" style="12" bestFit="1" customWidth="1"/>
    <col min="21" max="21" width="11.7109375" style="12" customWidth="1"/>
    <col min="22" max="23" width="13.7109375" style="12" customWidth="1"/>
    <col min="24" max="16384" width="11.42578125" style="12"/>
  </cols>
  <sheetData>
    <row r="6" spans="1:23" ht="15" x14ac:dyDescent="0.25">
      <c r="A6" s="47"/>
      <c r="B6" s="486" t="s">
        <v>10</v>
      </c>
      <c r="C6" s="486"/>
      <c r="D6" s="486"/>
      <c r="E6" s="486"/>
      <c r="F6" s="486"/>
      <c r="G6" s="486"/>
      <c r="H6" s="486"/>
      <c r="I6" s="486"/>
      <c r="J6" s="486"/>
      <c r="K6" s="486"/>
      <c r="L6" s="486"/>
      <c r="M6" s="486"/>
      <c r="N6" s="486"/>
      <c r="O6" s="486"/>
      <c r="P6" s="486"/>
      <c r="Q6" s="486"/>
      <c r="R6" s="486"/>
      <c r="S6" s="486"/>
      <c r="T6" s="486"/>
      <c r="U6" s="486"/>
      <c r="V6" s="486"/>
      <c r="W6" s="486"/>
    </row>
    <row r="7" spans="1:23" ht="15.75" customHeight="1" x14ac:dyDescent="0.2">
      <c r="A7" s="3"/>
      <c r="B7" s="446" t="s">
        <v>152</v>
      </c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  <c r="O7" s="446"/>
      <c r="P7" s="446"/>
      <c r="Q7" s="446"/>
      <c r="R7" s="446"/>
      <c r="S7" s="446"/>
      <c r="T7" s="446"/>
      <c r="U7" s="446"/>
      <c r="V7" s="446"/>
      <c r="W7" s="446"/>
    </row>
    <row r="8" spans="1:23" ht="15.75" customHeight="1" thickBot="1" x14ac:dyDescent="0.25">
      <c r="A8" s="204"/>
      <c r="B8" s="447" t="s">
        <v>242</v>
      </c>
      <c r="C8" s="447"/>
      <c r="D8" s="447"/>
      <c r="E8" s="447"/>
      <c r="F8" s="447"/>
      <c r="G8" s="447"/>
      <c r="H8" s="447"/>
      <c r="I8" s="447"/>
      <c r="J8" s="447"/>
      <c r="K8" s="447"/>
      <c r="L8" s="447"/>
      <c r="M8" s="447"/>
      <c r="N8" s="447"/>
      <c r="O8" s="447"/>
      <c r="P8" s="447"/>
      <c r="Q8" s="447"/>
      <c r="R8" s="447"/>
      <c r="S8" s="447"/>
      <c r="T8" s="447"/>
      <c r="U8" s="447"/>
      <c r="V8" s="447"/>
      <c r="W8" s="447"/>
    </row>
    <row r="9" spans="1:23" ht="15.75" thickTop="1" x14ac:dyDescent="0.2">
      <c r="A9" s="186"/>
      <c r="B9" s="421" t="s">
        <v>143</v>
      </c>
      <c r="C9" s="487" t="s">
        <v>82</v>
      </c>
      <c r="D9" s="487"/>
      <c r="E9" s="487"/>
      <c r="F9" s="487"/>
      <c r="G9" s="487"/>
      <c r="H9" s="487"/>
      <c r="I9" s="487"/>
      <c r="J9" s="487"/>
      <c r="K9" s="487"/>
      <c r="L9" s="487"/>
      <c r="M9" s="186"/>
      <c r="N9" s="487" t="s">
        <v>81</v>
      </c>
      <c r="O9" s="487"/>
      <c r="P9" s="487"/>
      <c r="Q9" s="487"/>
      <c r="R9" s="487"/>
      <c r="S9" s="487"/>
      <c r="T9" s="487"/>
      <c r="U9" s="487"/>
      <c r="V9" s="487"/>
      <c r="W9" s="487"/>
    </row>
    <row r="10" spans="1:23" ht="36" x14ac:dyDescent="0.2">
      <c r="A10" s="24"/>
      <c r="B10" s="448"/>
      <c r="C10" s="476" t="s">
        <v>78</v>
      </c>
      <c r="D10" s="476"/>
      <c r="E10" s="476"/>
      <c r="F10" s="476"/>
      <c r="G10" s="261" t="s">
        <v>206</v>
      </c>
      <c r="H10" s="261" t="s">
        <v>29</v>
      </c>
      <c r="I10" s="461" t="s">
        <v>28</v>
      </c>
      <c r="J10" s="443" t="s">
        <v>151</v>
      </c>
      <c r="K10" s="461" t="s">
        <v>141</v>
      </c>
      <c r="L10" s="461" t="s">
        <v>87</v>
      </c>
      <c r="M10" s="24"/>
      <c r="N10" s="476" t="s">
        <v>78</v>
      </c>
      <c r="O10" s="476"/>
      <c r="P10" s="476"/>
      <c r="Q10" s="476"/>
      <c r="R10" s="261" t="s">
        <v>206</v>
      </c>
      <c r="S10" s="261" t="s">
        <v>29</v>
      </c>
      <c r="T10" s="461" t="s">
        <v>28</v>
      </c>
      <c r="U10" s="443" t="s">
        <v>151</v>
      </c>
      <c r="V10" s="461" t="s">
        <v>141</v>
      </c>
      <c r="W10" s="461" t="s">
        <v>87</v>
      </c>
    </row>
    <row r="11" spans="1:23" s="24" customFormat="1" ht="14.25" customHeight="1" x14ac:dyDescent="0.2">
      <c r="B11" s="448"/>
      <c r="C11" s="488">
        <v>2010</v>
      </c>
      <c r="D11" s="488"/>
      <c r="E11" s="488">
        <v>2012</v>
      </c>
      <c r="F11" s="488"/>
      <c r="G11" s="474" t="s">
        <v>207</v>
      </c>
      <c r="H11" s="474"/>
      <c r="I11" s="443"/>
      <c r="J11" s="443"/>
      <c r="K11" s="443"/>
      <c r="L11" s="443"/>
      <c r="N11" s="488">
        <v>2010</v>
      </c>
      <c r="O11" s="488"/>
      <c r="P11" s="488">
        <v>2012</v>
      </c>
      <c r="Q11" s="488"/>
      <c r="R11" s="474" t="s">
        <v>207</v>
      </c>
      <c r="S11" s="474"/>
      <c r="T11" s="443"/>
      <c r="U11" s="443"/>
      <c r="V11" s="443"/>
      <c r="W11" s="443"/>
    </row>
    <row r="12" spans="1:23" ht="39" thickBot="1" x14ac:dyDescent="0.25">
      <c r="A12" s="36"/>
      <c r="B12" s="422"/>
      <c r="C12" s="257" t="s">
        <v>78</v>
      </c>
      <c r="D12" s="257" t="s">
        <v>149</v>
      </c>
      <c r="E12" s="257" t="s">
        <v>78</v>
      </c>
      <c r="F12" s="257" t="s">
        <v>149</v>
      </c>
      <c r="G12" s="425"/>
      <c r="H12" s="425"/>
      <c r="I12" s="444"/>
      <c r="J12" s="444"/>
      <c r="K12" s="444"/>
      <c r="L12" s="444"/>
      <c r="M12" s="36"/>
      <c r="N12" s="257" t="s">
        <v>78</v>
      </c>
      <c r="O12" s="257" t="s">
        <v>149</v>
      </c>
      <c r="P12" s="257" t="s">
        <v>78</v>
      </c>
      <c r="Q12" s="257" t="s">
        <v>149</v>
      </c>
      <c r="R12" s="425"/>
      <c r="S12" s="425"/>
      <c r="T12" s="444"/>
      <c r="U12" s="444"/>
      <c r="V12" s="444"/>
      <c r="W12" s="444"/>
    </row>
    <row r="13" spans="1:23" x14ac:dyDescent="0.2">
      <c r="B13" s="9" t="s">
        <v>138</v>
      </c>
      <c r="C13" s="45"/>
      <c r="D13" s="45"/>
      <c r="E13" s="45"/>
      <c r="F13" s="45"/>
      <c r="G13" s="45"/>
      <c r="H13" s="45"/>
      <c r="I13" s="166"/>
      <c r="J13" s="45"/>
      <c r="K13" s="45"/>
      <c r="L13" s="45"/>
      <c r="N13" s="45"/>
      <c r="O13" s="45"/>
      <c r="P13" s="45"/>
      <c r="Q13" s="45"/>
      <c r="R13" s="45"/>
      <c r="S13" s="45"/>
      <c r="T13" s="45"/>
      <c r="U13" s="45"/>
      <c r="V13" s="45"/>
      <c r="W13" s="45"/>
    </row>
    <row r="14" spans="1:23" x14ac:dyDescent="0.2">
      <c r="B14" s="16" t="s">
        <v>27</v>
      </c>
      <c r="C14" s="341">
        <v>53.605224609375</v>
      </c>
      <c r="D14" s="64">
        <v>0.76657319068908691</v>
      </c>
      <c r="E14" s="341">
        <v>53.653453826904297</v>
      </c>
      <c r="F14" s="64">
        <v>0.53161561489105225</v>
      </c>
      <c r="G14" s="341">
        <f t="shared" ref="G14:G19" si="0">-(C14-E14)</f>
        <v>4.8229217529296875E-2</v>
      </c>
      <c r="H14" s="64">
        <f t="shared" ref="H14:H19" si="1">SQRT(D14*D14+F14*F14)</f>
        <v>0.93287170536962838</v>
      </c>
      <c r="I14" s="64">
        <f t="shared" ref="I14:I19" si="2">G14/H14</f>
        <v>5.169973239802271E-2</v>
      </c>
      <c r="J14" s="402">
        <f t="shared" ref="J14:J19" si="3">IF(I14&gt;0,(1-NORMSDIST(I14)),(NORMSDIST(I14)))</f>
        <v>0.4793839752358251</v>
      </c>
      <c r="K14" s="282" t="str">
        <f t="shared" ref="K14:K19" si="4">IF(J14&lt;0.05,  "Significativa","No significativa")</f>
        <v>No significativa</v>
      </c>
      <c r="L14" s="282" t="str">
        <f t="shared" ref="L14:L19" si="5">IF(K14="Significativa",IF(G14&lt;0,"Disminución","Aumento"),"Sin cambio")</f>
        <v>Sin cambio</v>
      </c>
      <c r="N14" s="341">
        <v>41.873626708984375</v>
      </c>
      <c r="O14" s="64">
        <v>0.60446649789810181</v>
      </c>
      <c r="P14" s="341">
        <v>41.1900634765625</v>
      </c>
      <c r="Q14" s="64">
        <v>0.40065827965736389</v>
      </c>
      <c r="R14" s="341">
        <f t="shared" ref="R14:R19" si="6">-(N14-P14)</f>
        <v>-0.683563232421875</v>
      </c>
      <c r="S14" s="64">
        <f t="shared" ref="S14:S19" si="7">SQRT(O14*O14+Q14*Q14)</f>
        <v>0.72519432164020303</v>
      </c>
      <c r="T14" s="64">
        <f t="shared" ref="T14:T19" si="8">R14/S14</f>
        <v>-0.94259319471204739</v>
      </c>
      <c r="U14" s="402">
        <f t="shared" ref="U14:U19" si="9">IF(T14&gt;0,(1-NORMSDIST(T14)),(NORMSDIST(T14)))</f>
        <v>0.17294451102044922</v>
      </c>
      <c r="V14" s="282" t="str">
        <f t="shared" ref="V14:V19" si="10">IF(U14&lt;0.05,  "Significativa","No significativa")</f>
        <v>No significativa</v>
      </c>
      <c r="W14" s="282" t="str">
        <f t="shared" ref="W14:W19" si="11">IF(V14="Significativa",IF(R14&lt;0,"Disminución","Aumento"),"Sin cambio")</f>
        <v>Sin cambio</v>
      </c>
    </row>
    <row r="15" spans="1:23" ht="12.75" customHeight="1" x14ac:dyDescent="0.2">
      <c r="B15" s="16" t="s">
        <v>26</v>
      </c>
      <c r="C15" s="341">
        <v>40.890712738037109</v>
      </c>
      <c r="D15" s="64">
        <v>0.63325262069702148</v>
      </c>
      <c r="E15" s="341">
        <v>42.896923065185547</v>
      </c>
      <c r="F15" s="64">
        <v>0.4927176833152771</v>
      </c>
      <c r="G15" s="341">
        <f t="shared" si="0"/>
        <v>2.0062103271484375</v>
      </c>
      <c r="H15" s="64">
        <f t="shared" si="1"/>
        <v>0.8023587707947234</v>
      </c>
      <c r="I15" s="64">
        <f t="shared" si="2"/>
        <v>2.5003905985365109</v>
      </c>
      <c r="J15" s="402">
        <f t="shared" si="3"/>
        <v>6.202822139147024E-3</v>
      </c>
      <c r="K15" s="282" t="str">
        <f t="shared" si="4"/>
        <v>Significativa</v>
      </c>
      <c r="L15" s="282" t="str">
        <f t="shared" si="5"/>
        <v>Aumento</v>
      </c>
      <c r="N15" s="341">
        <v>32.802360534667969</v>
      </c>
      <c r="O15" s="64">
        <v>0.49023941159248352</v>
      </c>
      <c r="P15" s="341">
        <v>33.263614654541016</v>
      </c>
      <c r="Q15" s="64">
        <v>0.34742382168769836</v>
      </c>
      <c r="R15" s="341">
        <f t="shared" si="6"/>
        <v>0.46125411987304688</v>
      </c>
      <c r="S15" s="64">
        <f t="shared" si="7"/>
        <v>0.60086437118090974</v>
      </c>
      <c r="T15" s="64">
        <f t="shared" si="8"/>
        <v>0.76765097415664763</v>
      </c>
      <c r="U15" s="402">
        <f t="shared" si="9"/>
        <v>0.22134728491152966</v>
      </c>
      <c r="V15" s="282" t="str">
        <f t="shared" si="10"/>
        <v>No significativa</v>
      </c>
      <c r="W15" s="282" t="str">
        <f t="shared" si="11"/>
        <v>Sin cambio</v>
      </c>
    </row>
    <row r="16" spans="1:23" ht="12.75" customHeight="1" x14ac:dyDescent="0.2">
      <c r="B16" s="16" t="s">
        <v>25</v>
      </c>
      <c r="C16" s="341">
        <v>12.714509963989258</v>
      </c>
      <c r="D16" s="64">
        <v>0.43678319454193115</v>
      </c>
      <c r="E16" s="341">
        <v>10.75653076171875</v>
      </c>
      <c r="F16" s="64">
        <v>0.39439880847930908</v>
      </c>
      <c r="G16" s="341">
        <f t="shared" si="0"/>
        <v>-1.9579792022705078</v>
      </c>
      <c r="H16" s="64">
        <f t="shared" si="1"/>
        <v>0.5884980706545716</v>
      </c>
      <c r="I16" s="64">
        <f t="shared" si="2"/>
        <v>-3.3270783710347542</v>
      </c>
      <c r="J16" s="402">
        <f t="shared" si="3"/>
        <v>4.388084371746056E-4</v>
      </c>
      <c r="K16" s="282" t="str">
        <f t="shared" si="4"/>
        <v>Significativa</v>
      </c>
      <c r="L16" s="282" t="str">
        <f t="shared" si="5"/>
        <v>Disminución</v>
      </c>
      <c r="N16" s="341">
        <v>9.0712671279907227</v>
      </c>
      <c r="O16" s="64">
        <v>0.27214017510414124</v>
      </c>
      <c r="P16" s="341">
        <v>7.9264483451843262</v>
      </c>
      <c r="Q16" s="64">
        <v>0.22824171185493469</v>
      </c>
      <c r="R16" s="341">
        <f t="shared" si="6"/>
        <v>-1.1448187828063965</v>
      </c>
      <c r="S16" s="64">
        <f t="shared" si="7"/>
        <v>0.35518242346178069</v>
      </c>
      <c r="T16" s="64">
        <f t="shared" si="8"/>
        <v>-3.2231853469787035</v>
      </c>
      <c r="U16" s="402">
        <f t="shared" si="9"/>
        <v>6.3386747079173934E-4</v>
      </c>
      <c r="V16" s="282" t="str">
        <f t="shared" si="10"/>
        <v>Significativa</v>
      </c>
      <c r="W16" s="282" t="str">
        <f t="shared" si="11"/>
        <v>Disminución</v>
      </c>
    </row>
    <row r="17" spans="1:23" x14ac:dyDescent="0.2">
      <c r="B17" s="16" t="s">
        <v>24</v>
      </c>
      <c r="C17" s="341">
        <v>22.010730743408203</v>
      </c>
      <c r="D17" s="64">
        <v>0.74632257223129272</v>
      </c>
      <c r="E17" s="341">
        <v>22.274307250976562</v>
      </c>
      <c r="F17" s="64">
        <v>0.40168777108192444</v>
      </c>
      <c r="G17" s="341">
        <f t="shared" si="0"/>
        <v>0.26357650756835938</v>
      </c>
      <c r="H17" s="64">
        <f t="shared" si="1"/>
        <v>0.84755557178199104</v>
      </c>
      <c r="I17" s="64">
        <f t="shared" si="2"/>
        <v>0.31098433700835459</v>
      </c>
      <c r="J17" s="402">
        <f t="shared" si="3"/>
        <v>0.37790626446340925</v>
      </c>
      <c r="K17" s="282" t="str">
        <f t="shared" si="4"/>
        <v>No significativa</v>
      </c>
      <c r="L17" s="282" t="str">
        <f t="shared" si="5"/>
        <v>Sin cambio</v>
      </c>
      <c r="N17" s="341">
        <v>31.202316284179688</v>
      </c>
      <c r="O17" s="64">
        <v>0.66112953424453735</v>
      </c>
      <c r="P17" s="341">
        <v>31.5919189453125</v>
      </c>
      <c r="Q17" s="64">
        <v>0.37145662307739258</v>
      </c>
      <c r="R17" s="341">
        <f t="shared" si="6"/>
        <v>0.3896026611328125</v>
      </c>
      <c r="S17" s="64">
        <f t="shared" si="7"/>
        <v>0.75833520548531763</v>
      </c>
      <c r="T17" s="64">
        <f t="shared" si="8"/>
        <v>0.51376048258695239</v>
      </c>
      <c r="U17" s="402">
        <f t="shared" si="9"/>
        <v>0.30370972983799627</v>
      </c>
      <c r="V17" s="282" t="str">
        <f t="shared" si="10"/>
        <v>No significativa</v>
      </c>
      <c r="W17" s="282" t="str">
        <f t="shared" si="11"/>
        <v>Sin cambio</v>
      </c>
    </row>
    <row r="18" spans="1:23" x14ac:dyDescent="0.2">
      <c r="B18" s="16" t="s">
        <v>23</v>
      </c>
      <c r="C18" s="341">
        <v>7.3972740173339844</v>
      </c>
      <c r="D18" s="64">
        <v>0.23401793837547302</v>
      </c>
      <c r="E18" s="341">
        <v>7.5942897796630859</v>
      </c>
      <c r="F18" s="64">
        <v>0.23887194693088531</v>
      </c>
      <c r="G18" s="341">
        <f t="shared" si="0"/>
        <v>0.19701576232910156</v>
      </c>
      <c r="H18" s="64">
        <f t="shared" si="1"/>
        <v>0.33440125973455659</v>
      </c>
      <c r="I18" s="64">
        <f t="shared" si="2"/>
        <v>0.58915974923506609</v>
      </c>
      <c r="J18" s="402">
        <f t="shared" si="3"/>
        <v>0.27787705769609694</v>
      </c>
      <c r="K18" s="282" t="str">
        <f t="shared" si="4"/>
        <v>No significativa</v>
      </c>
      <c r="L18" s="282" t="str">
        <f t="shared" si="5"/>
        <v>Sin cambio</v>
      </c>
      <c r="N18" s="341">
        <v>5.2124853134155273</v>
      </c>
      <c r="O18" s="64">
        <v>0.13543012738227844</v>
      </c>
      <c r="P18" s="341">
        <v>5.5967798233032227</v>
      </c>
      <c r="Q18" s="64">
        <v>0.14115649461746216</v>
      </c>
      <c r="R18" s="341">
        <f t="shared" si="6"/>
        <v>0.38429450988769531</v>
      </c>
      <c r="S18" s="64">
        <f t="shared" si="7"/>
        <v>0.19561818774201387</v>
      </c>
      <c r="T18" s="64">
        <f t="shared" si="8"/>
        <v>1.9645131893079004</v>
      </c>
      <c r="U18" s="402">
        <f t="shared" si="9"/>
        <v>2.4735304129336999E-2</v>
      </c>
      <c r="V18" s="282" t="str">
        <f t="shared" si="10"/>
        <v>Significativa</v>
      </c>
      <c r="W18" s="282" t="str">
        <f t="shared" si="11"/>
        <v>Aumento</v>
      </c>
    </row>
    <row r="19" spans="1:23" x14ac:dyDescent="0.2">
      <c r="B19" s="16" t="s">
        <v>77</v>
      </c>
      <c r="C19" s="341">
        <v>16.986770629882813</v>
      </c>
      <c r="D19" s="64">
        <v>0.33929756283760071</v>
      </c>
      <c r="E19" s="341">
        <v>16.477949142456055</v>
      </c>
      <c r="F19" s="64">
        <v>0.32541397213935852</v>
      </c>
      <c r="G19" s="341">
        <f t="shared" si="0"/>
        <v>-0.50882148742675781</v>
      </c>
      <c r="H19" s="64">
        <f t="shared" si="1"/>
        <v>0.47012454670124471</v>
      </c>
      <c r="I19" s="64">
        <f t="shared" si="2"/>
        <v>-1.0823121043073385</v>
      </c>
      <c r="J19" s="402">
        <f t="shared" si="3"/>
        <v>0.13955693464255892</v>
      </c>
      <c r="K19" s="282" t="str">
        <f t="shared" si="4"/>
        <v>No significativa</v>
      </c>
      <c r="L19" s="282" t="str">
        <f t="shared" si="5"/>
        <v>Sin cambio</v>
      </c>
      <c r="N19" s="341">
        <v>21.711568832397461</v>
      </c>
      <c r="O19" s="64">
        <v>0.29457497596740723</v>
      </c>
      <c r="P19" s="341">
        <v>21.621236801147461</v>
      </c>
      <c r="Q19" s="64">
        <v>0.27093371748924255</v>
      </c>
      <c r="R19" s="341">
        <f t="shared" si="6"/>
        <v>-9.033203125E-2</v>
      </c>
      <c r="S19" s="64">
        <f t="shared" si="7"/>
        <v>0.40022430678150878</v>
      </c>
      <c r="T19" s="64">
        <f t="shared" si="8"/>
        <v>-0.22570351105465025</v>
      </c>
      <c r="U19" s="402">
        <f t="shared" si="9"/>
        <v>0.41071601356102905</v>
      </c>
      <c r="V19" s="282" t="str">
        <f t="shared" si="10"/>
        <v>No significativa</v>
      </c>
      <c r="W19" s="282" t="str">
        <f t="shared" si="11"/>
        <v>Sin cambio</v>
      </c>
    </row>
    <row r="20" spans="1:23" x14ac:dyDescent="0.2">
      <c r="B20" s="14" t="s">
        <v>22</v>
      </c>
      <c r="C20" s="342"/>
      <c r="D20" s="64"/>
      <c r="E20" s="342"/>
      <c r="F20" s="64"/>
      <c r="G20" s="64"/>
      <c r="H20" s="64"/>
      <c r="I20" s="64"/>
      <c r="J20" s="64"/>
      <c r="K20" s="283"/>
      <c r="L20" s="283"/>
      <c r="N20" s="342"/>
      <c r="O20" s="64"/>
      <c r="P20" s="342"/>
      <c r="Q20" s="64"/>
      <c r="R20" s="64"/>
      <c r="S20" s="64"/>
      <c r="T20" s="64"/>
      <c r="U20" s="64"/>
      <c r="V20" s="283"/>
      <c r="W20" s="283"/>
    </row>
    <row r="21" spans="1:23" x14ac:dyDescent="0.2">
      <c r="B21" s="11" t="s">
        <v>21</v>
      </c>
      <c r="C21" s="330">
        <v>75.615951538085938</v>
      </c>
      <c r="D21" s="64">
        <v>0.39223101735115051</v>
      </c>
      <c r="E21" s="330">
        <v>75.927764892578125</v>
      </c>
      <c r="F21" s="64">
        <v>0.39662519097328186</v>
      </c>
      <c r="G21" s="341">
        <f>-(C21-E21)</f>
        <v>0.3118133544921875</v>
      </c>
      <c r="H21" s="64">
        <f>SQRT(D21*D21+F21*F21)</f>
        <v>0.55781422811444215</v>
      </c>
      <c r="I21" s="64">
        <f>G21/H21</f>
        <v>0.55899139673471243</v>
      </c>
      <c r="J21" s="402">
        <f>IF(I21&gt;0,(1-NORMSDIST(I21)),(NORMSDIST(I21)))</f>
        <v>0.28808379584798771</v>
      </c>
      <c r="K21" s="282" t="str">
        <f>IF(J21&lt;0.05,  "Significativa","No significativa")</f>
        <v>No significativa</v>
      </c>
      <c r="L21" s="282" t="str">
        <f>IF(K21="Significativa",IF(G21&lt;0,"Disminución","Aumento"),"Sin cambio")</f>
        <v>Sin cambio</v>
      </c>
      <c r="N21" s="330">
        <v>73.075942993164063</v>
      </c>
      <c r="O21" s="64">
        <v>0.31530767679214478</v>
      </c>
      <c r="P21" s="330">
        <v>72.781982421875</v>
      </c>
      <c r="Q21" s="64">
        <v>0.29176351428031921</v>
      </c>
      <c r="R21" s="341">
        <f>-(N21-P21)</f>
        <v>-0.2939605712890625</v>
      </c>
      <c r="S21" s="64">
        <f>SQRT(O21*O21+Q21*Q21)</f>
        <v>0.42958687050381517</v>
      </c>
      <c r="T21" s="64">
        <f>R21/S21</f>
        <v>-0.68428667511255292</v>
      </c>
      <c r="U21" s="402">
        <f>IF(T21&gt;0,(1-NORMSDIST(T21)),(NORMSDIST(T21)))</f>
        <v>0.24689707971904101</v>
      </c>
      <c r="V21" s="282" t="str">
        <f>IF(U21&lt;0.05,  "Significativa","No significativa")</f>
        <v>No significativa</v>
      </c>
      <c r="W21" s="282" t="str">
        <f>IF(V21="Significativa",IF(R21&lt;0,"Disminución","Aumento"),"Sin cambio")</f>
        <v>Sin cambio</v>
      </c>
    </row>
    <row r="22" spans="1:23" ht="12.75" customHeight="1" x14ac:dyDescent="0.2">
      <c r="B22" s="11" t="s">
        <v>20</v>
      </c>
      <c r="C22" s="330">
        <v>27.097732543945313</v>
      </c>
      <c r="D22" s="64">
        <v>0.57142984867095947</v>
      </c>
      <c r="E22" s="330">
        <v>22.683883666992187</v>
      </c>
      <c r="F22" s="64">
        <v>0.49330559372901917</v>
      </c>
      <c r="G22" s="341">
        <f>-(C22-E22)</f>
        <v>-4.413848876953125</v>
      </c>
      <c r="H22" s="64">
        <f>SQRT(D22*D22+F22*F22)</f>
        <v>0.75490561049475302</v>
      </c>
      <c r="I22" s="64">
        <f>G22/H22</f>
        <v>-5.8468884263032024</v>
      </c>
      <c r="J22" s="402">
        <f>IF(I22&gt;0,(1-NORMSDIST(I22)),(NORMSDIST(I22)))</f>
        <v>2.50426598946249E-9</v>
      </c>
      <c r="K22" s="282" t="str">
        <f>IF(J22&lt;0.05,  "Significativa","No significativa")</f>
        <v>Significativa</v>
      </c>
      <c r="L22" s="282" t="str">
        <f>IF(K22="Significativa",IF(G22&lt;0,"Disminución","Aumento"),"Sin cambio")</f>
        <v>Disminución</v>
      </c>
      <c r="N22" s="330">
        <v>25.528118133544922</v>
      </c>
      <c r="O22" s="64">
        <v>0.33952084183692932</v>
      </c>
      <c r="P22" s="330">
        <v>21.167266845703125</v>
      </c>
      <c r="Q22" s="64">
        <v>0.33551305532455444</v>
      </c>
      <c r="R22" s="341">
        <f>-(N22-P22)</f>
        <v>-4.3608512878417969</v>
      </c>
      <c r="S22" s="64">
        <f>SQRT(O22*O22+Q22*Q22)</f>
        <v>0.47732945890116052</v>
      </c>
      <c r="T22" s="64">
        <f>R22/S22</f>
        <v>-9.1359357913520025</v>
      </c>
      <c r="U22" s="402">
        <f>IF(T22&gt;0,(1-NORMSDIST(T22)),(NORMSDIST(T22)))</f>
        <v>3.242175574787167E-20</v>
      </c>
      <c r="V22" s="282" t="str">
        <f>IF(U22&lt;0.05,  "Significativa","No significativa")</f>
        <v>Significativa</v>
      </c>
      <c r="W22" s="282" t="str">
        <f>IF(V22="Significativa",IF(R22&lt;0,"Disminución","Aumento"),"Sin cambio")</f>
        <v>Disminución</v>
      </c>
    </row>
    <row r="23" spans="1:23" x14ac:dyDescent="0.2">
      <c r="B23" s="13" t="s">
        <v>137</v>
      </c>
      <c r="C23" s="342"/>
      <c r="D23" s="64"/>
      <c r="E23" s="342"/>
      <c r="F23" s="64"/>
      <c r="G23" s="64"/>
      <c r="H23" s="64"/>
      <c r="I23" s="64"/>
      <c r="J23" s="64"/>
      <c r="K23" s="283"/>
      <c r="L23" s="283"/>
      <c r="N23" s="342"/>
      <c r="O23" s="64"/>
      <c r="P23" s="342"/>
      <c r="Q23" s="64"/>
      <c r="R23" s="64"/>
      <c r="S23" s="64"/>
      <c r="T23" s="64"/>
      <c r="U23" s="64"/>
      <c r="V23" s="283"/>
      <c r="W23" s="283"/>
    </row>
    <row r="24" spans="1:23" x14ac:dyDescent="0.2">
      <c r="B24" s="6" t="s">
        <v>19</v>
      </c>
      <c r="C24" s="330">
        <v>9.8463554382324219</v>
      </c>
      <c r="D24" s="64">
        <v>0.22513884305953979</v>
      </c>
      <c r="E24" s="330">
        <v>8.4742059707641602</v>
      </c>
      <c r="F24" s="64">
        <v>0.19053646922111511</v>
      </c>
      <c r="G24" s="341">
        <f t="shared" ref="G24:G29" si="12">-(C24-E24)</f>
        <v>-1.3721494674682617</v>
      </c>
      <c r="H24" s="64">
        <f t="shared" ref="H24:H29" si="13">SQRT(D24*D24+F24*F24)</f>
        <v>0.29494346027236651</v>
      </c>
      <c r="I24" s="64">
        <f t="shared" ref="I24:I29" si="14">G24/H24</f>
        <v>-4.6522457768724408</v>
      </c>
      <c r="J24" s="402">
        <f t="shared" ref="J24:J29" si="15">IF(I24&gt;0,(1-NORMSDIST(I24)),(NORMSDIST(I24)))</f>
        <v>1.6416970182042928E-6</v>
      </c>
      <c r="K24" s="282" t="str">
        <f t="shared" ref="K24:K29" si="16">IF(J24&lt;0.05,  "Significativa","No significativa")</f>
        <v>Significativa</v>
      </c>
      <c r="L24" s="282" t="str">
        <f t="shared" ref="L24:L29" si="17">IF(K24="Significativa",IF(G24&lt;0,"Disminución","Aumento"),"Sin cambio")</f>
        <v>Disminución</v>
      </c>
      <c r="N24" s="330">
        <v>26.569232940673828</v>
      </c>
      <c r="O24" s="64">
        <v>0.37909358739852905</v>
      </c>
      <c r="P24" s="330">
        <v>24.674482345581055</v>
      </c>
      <c r="Q24" s="64">
        <v>0.26921620965003967</v>
      </c>
      <c r="R24" s="341">
        <f t="shared" ref="R24:R29" si="18">-(N24-P24)</f>
        <v>-1.8947505950927734</v>
      </c>
      <c r="S24" s="64">
        <f t="shared" ref="S24:S29" si="19">SQRT(O24*O24+Q24*Q24)</f>
        <v>0.4649616280350673</v>
      </c>
      <c r="T24" s="64">
        <f t="shared" ref="T24:T29" si="20">R24/S24</f>
        <v>-4.0750687386828224</v>
      </c>
      <c r="U24" s="402">
        <f t="shared" ref="U24:U29" si="21">IF(T24&gt;0,(1-NORMSDIST(T24)),(NORMSDIST(T24)))</f>
        <v>2.3000378601528221E-5</v>
      </c>
      <c r="V24" s="282" t="str">
        <f t="shared" ref="V24:V29" si="22">IF(U24&lt;0.05,  "Significativa","No significativa")</f>
        <v>Significativa</v>
      </c>
      <c r="W24" s="282" t="str">
        <f t="shared" ref="W24:W29" si="23">IF(V24="Significativa",IF(R24&lt;0,"Disminución","Aumento"),"Sin cambio")</f>
        <v>Disminución</v>
      </c>
    </row>
    <row r="25" spans="1:23" x14ac:dyDescent="0.2">
      <c r="B25" s="11" t="s">
        <v>18</v>
      </c>
      <c r="C25" s="330">
        <v>27.57452392578125</v>
      </c>
      <c r="D25" s="64">
        <v>0.52144628763198853</v>
      </c>
      <c r="E25" s="330">
        <v>19.702590942382813</v>
      </c>
      <c r="F25" s="64">
        <v>0.38436457514762878</v>
      </c>
      <c r="G25" s="341">
        <f t="shared" si="12"/>
        <v>-7.8719329833984375</v>
      </c>
      <c r="H25" s="64">
        <f t="shared" si="13"/>
        <v>0.64779808390701477</v>
      </c>
      <c r="I25" s="64">
        <f t="shared" si="14"/>
        <v>-12.151831224817853</v>
      </c>
      <c r="J25" s="402">
        <f t="shared" si="15"/>
        <v>2.804745192701365E-34</v>
      </c>
      <c r="K25" s="282" t="str">
        <f t="shared" si="16"/>
        <v>Significativa</v>
      </c>
      <c r="L25" s="282" t="str">
        <f t="shared" si="17"/>
        <v>Disminución</v>
      </c>
      <c r="N25" s="330">
        <v>30.130926132202148</v>
      </c>
      <c r="O25" s="64">
        <v>0.31965073943138123</v>
      </c>
      <c r="P25" s="330">
        <v>22.473184585571289</v>
      </c>
      <c r="Q25" s="64">
        <v>0.28369665145874023</v>
      </c>
      <c r="R25" s="341">
        <f t="shared" si="18"/>
        <v>-7.6577415466308594</v>
      </c>
      <c r="S25" s="64">
        <f t="shared" si="19"/>
        <v>0.42738786279903962</v>
      </c>
      <c r="T25" s="64">
        <f t="shared" si="20"/>
        <v>-17.917545660934167</v>
      </c>
      <c r="U25" s="402">
        <f t="shared" si="21"/>
        <v>4.3020664163254573E-72</v>
      </c>
      <c r="V25" s="282" t="str">
        <f t="shared" si="22"/>
        <v>Significativa</v>
      </c>
      <c r="W25" s="282" t="str">
        <f t="shared" si="23"/>
        <v>Disminución</v>
      </c>
    </row>
    <row r="26" spans="1:23" x14ac:dyDescent="0.2">
      <c r="B26" s="11" t="s">
        <v>17</v>
      </c>
      <c r="C26" s="330">
        <v>64.054466247558594</v>
      </c>
      <c r="D26" s="64">
        <v>0.79603904485702515</v>
      </c>
      <c r="E26" s="330">
        <v>65.591224670410156</v>
      </c>
      <c r="F26" s="64">
        <v>0.4799121618270874</v>
      </c>
      <c r="G26" s="341">
        <f t="shared" si="12"/>
        <v>1.5367584228515625</v>
      </c>
      <c r="H26" s="64">
        <f t="shared" si="13"/>
        <v>0.92951269168658124</v>
      </c>
      <c r="I26" s="64">
        <f t="shared" si="14"/>
        <v>1.6532947173245658</v>
      </c>
      <c r="J26" s="402">
        <f t="shared" si="15"/>
        <v>4.913544879920162E-2</v>
      </c>
      <c r="K26" s="282" t="str">
        <f t="shared" si="16"/>
        <v>Significativa</v>
      </c>
      <c r="L26" s="282" t="str">
        <f t="shared" si="17"/>
        <v>Aumento</v>
      </c>
      <c r="N26" s="330">
        <v>58.932239532470703</v>
      </c>
      <c r="O26" s="64">
        <v>0.37556475400924683</v>
      </c>
      <c r="P26" s="330">
        <v>59.036754608154297</v>
      </c>
      <c r="Q26" s="64">
        <v>0.32519489526748657</v>
      </c>
      <c r="R26" s="341">
        <f t="shared" si="18"/>
        <v>0.10451507568359375</v>
      </c>
      <c r="S26" s="64">
        <f t="shared" si="19"/>
        <v>0.4967903022021038</v>
      </c>
      <c r="T26" s="64">
        <f t="shared" si="20"/>
        <v>0.21038066810143774</v>
      </c>
      <c r="U26" s="402">
        <f t="shared" si="21"/>
        <v>0.41668528982402209</v>
      </c>
      <c r="V26" s="282" t="str">
        <f t="shared" si="22"/>
        <v>No significativa</v>
      </c>
      <c r="W26" s="282" t="str">
        <f t="shared" si="23"/>
        <v>Sin cambio</v>
      </c>
    </row>
    <row r="27" spans="1:23" x14ac:dyDescent="0.2">
      <c r="B27" s="11" t="s">
        <v>216</v>
      </c>
      <c r="C27" s="330">
        <v>20.118635177612305</v>
      </c>
      <c r="D27" s="64">
        <v>0.53673261404037476</v>
      </c>
      <c r="E27" s="330">
        <v>18.495382308959961</v>
      </c>
      <c r="F27" s="64">
        <v>0.47410684823989868</v>
      </c>
      <c r="G27" s="341">
        <f t="shared" si="12"/>
        <v>-1.6232528686523437</v>
      </c>
      <c r="H27" s="64">
        <f t="shared" si="13"/>
        <v>0.7161418871442895</v>
      </c>
      <c r="I27" s="64">
        <f t="shared" si="14"/>
        <v>-2.2666637684401891</v>
      </c>
      <c r="J27" s="402">
        <f t="shared" si="15"/>
        <v>1.1705386671545909E-2</v>
      </c>
      <c r="K27" s="282" t="str">
        <f t="shared" si="16"/>
        <v>Significativa</v>
      </c>
      <c r="L27" s="282" t="str">
        <f t="shared" si="17"/>
        <v>Disminución</v>
      </c>
      <c r="N27" s="330">
        <v>12.479351043701172</v>
      </c>
      <c r="O27" s="64">
        <v>0.32029753923416138</v>
      </c>
      <c r="P27" s="330">
        <v>11.058526039123535</v>
      </c>
      <c r="Q27" s="64">
        <v>0.26826372742652893</v>
      </c>
      <c r="R27" s="341">
        <f t="shared" si="18"/>
        <v>-1.4208250045776367</v>
      </c>
      <c r="S27" s="64">
        <f t="shared" si="19"/>
        <v>0.41779892423537207</v>
      </c>
      <c r="T27" s="64">
        <f t="shared" si="20"/>
        <v>-3.4007387816470245</v>
      </c>
      <c r="U27" s="402">
        <f t="shared" si="21"/>
        <v>3.3602006721943051E-4</v>
      </c>
      <c r="V27" s="282" t="str">
        <f t="shared" si="22"/>
        <v>Significativa</v>
      </c>
      <c r="W27" s="282" t="str">
        <f t="shared" si="23"/>
        <v>Disminución</v>
      </c>
    </row>
    <row r="28" spans="1:23" x14ac:dyDescent="0.2">
      <c r="B28" s="11" t="s">
        <v>16</v>
      </c>
      <c r="C28" s="330">
        <v>19.711874008178711</v>
      </c>
      <c r="D28" s="64">
        <v>0.64327806234359741</v>
      </c>
      <c r="E28" s="330">
        <v>17.807046890258789</v>
      </c>
      <c r="F28" s="64">
        <v>0.62116783857345581</v>
      </c>
      <c r="G28" s="341">
        <f t="shared" si="12"/>
        <v>-1.9048271179199219</v>
      </c>
      <c r="H28" s="64">
        <f t="shared" si="13"/>
        <v>0.89423495188376079</v>
      </c>
      <c r="I28" s="64">
        <f t="shared" si="14"/>
        <v>-2.1301192867794829</v>
      </c>
      <c r="J28" s="402">
        <f t="shared" si="15"/>
        <v>1.6580883206880604E-2</v>
      </c>
      <c r="K28" s="282" t="str">
        <f t="shared" si="16"/>
        <v>Significativa</v>
      </c>
      <c r="L28" s="282" t="str">
        <f t="shared" si="17"/>
        <v>Disminución</v>
      </c>
      <c r="N28" s="330">
        <v>14.61063289642334</v>
      </c>
      <c r="O28" s="64">
        <v>0.43860328197479248</v>
      </c>
      <c r="P28" s="330">
        <v>13.605144500732422</v>
      </c>
      <c r="Q28" s="64">
        <v>0.44614315032958984</v>
      </c>
      <c r="R28" s="341">
        <f t="shared" si="18"/>
        <v>-1.005488395690918</v>
      </c>
      <c r="S28" s="64">
        <f t="shared" si="19"/>
        <v>0.62563291916671893</v>
      </c>
      <c r="T28" s="64">
        <f t="shared" si="20"/>
        <v>-1.607153915478311</v>
      </c>
      <c r="U28" s="402">
        <f t="shared" si="21"/>
        <v>5.4010304266316866E-2</v>
      </c>
      <c r="V28" s="282" t="str">
        <f t="shared" si="22"/>
        <v>No significativa</v>
      </c>
      <c r="W28" s="282" t="str">
        <f t="shared" si="23"/>
        <v>Sin cambio</v>
      </c>
    </row>
    <row r="29" spans="1:23" x14ac:dyDescent="0.2">
      <c r="B29" s="11" t="s">
        <v>133</v>
      </c>
      <c r="C29" s="330">
        <v>29.440217971801758</v>
      </c>
      <c r="D29" s="64">
        <v>0.73898005485534668</v>
      </c>
      <c r="E29" s="330">
        <v>28.156381607055664</v>
      </c>
      <c r="F29" s="64">
        <v>0.4886786937713623</v>
      </c>
      <c r="G29" s="341">
        <f t="shared" si="12"/>
        <v>-1.2838363647460938</v>
      </c>
      <c r="H29" s="64">
        <f t="shared" si="13"/>
        <v>0.88594491206851911</v>
      </c>
      <c r="I29" s="64">
        <f t="shared" si="14"/>
        <v>-1.449115342565229</v>
      </c>
      <c r="J29" s="402">
        <f t="shared" si="15"/>
        <v>7.3652687027332228E-2</v>
      </c>
      <c r="K29" s="282" t="str">
        <f t="shared" si="16"/>
        <v>No significativa</v>
      </c>
      <c r="L29" s="282" t="str">
        <f t="shared" si="17"/>
        <v>Sin cambio</v>
      </c>
      <c r="N29" s="330">
        <v>22.315315246582031</v>
      </c>
      <c r="O29" s="64">
        <v>0.74572873115539551</v>
      </c>
      <c r="P29" s="330">
        <v>20.871503829956055</v>
      </c>
      <c r="Q29" s="64">
        <v>0.32156199216842651</v>
      </c>
      <c r="R29" s="341">
        <f t="shared" si="18"/>
        <v>-1.4438114166259766</v>
      </c>
      <c r="S29" s="64">
        <f t="shared" si="19"/>
        <v>0.81210433767956403</v>
      </c>
      <c r="T29" s="64">
        <f t="shared" si="20"/>
        <v>-1.7778644314982939</v>
      </c>
      <c r="U29" s="402">
        <f t="shared" si="21"/>
        <v>3.7713061594925053E-2</v>
      </c>
      <c r="V29" s="282" t="str">
        <f t="shared" si="22"/>
        <v>Significativa</v>
      </c>
      <c r="W29" s="282" t="str">
        <f t="shared" si="23"/>
        <v>Disminución</v>
      </c>
    </row>
    <row r="30" spans="1:23" ht="12.75" customHeight="1" x14ac:dyDescent="0.2">
      <c r="B30" s="9" t="s">
        <v>14</v>
      </c>
      <c r="C30" s="330"/>
      <c r="D30" s="64"/>
      <c r="E30" s="330"/>
      <c r="F30" s="64"/>
      <c r="G30" s="64"/>
      <c r="H30" s="64"/>
      <c r="I30" s="64"/>
      <c r="J30" s="64"/>
      <c r="K30" s="283"/>
      <c r="L30" s="283"/>
      <c r="N30" s="330"/>
      <c r="O30" s="64"/>
      <c r="P30" s="330"/>
      <c r="Q30" s="64"/>
      <c r="R30" s="64"/>
      <c r="S30" s="64"/>
      <c r="T30" s="64"/>
      <c r="U30" s="64"/>
      <c r="V30" s="283"/>
      <c r="W30" s="283"/>
    </row>
    <row r="31" spans="1:23" x14ac:dyDescent="0.2">
      <c r="B31" s="6" t="s">
        <v>208</v>
      </c>
      <c r="C31" s="330">
        <v>24.702207565307617</v>
      </c>
      <c r="D31" s="64">
        <v>0.58586513996124268</v>
      </c>
      <c r="E31" s="330">
        <v>25.426023483276367</v>
      </c>
      <c r="F31" s="64">
        <v>0.49956703186035156</v>
      </c>
      <c r="G31" s="341">
        <f>-(C31-E31)</f>
        <v>0.72381591796875</v>
      </c>
      <c r="H31" s="64">
        <f>SQRT(D31*D31+F31*F31)</f>
        <v>0.76993842711191396</v>
      </c>
      <c r="I31" s="64">
        <f>G31/H31</f>
        <v>0.94009584725343254</v>
      </c>
      <c r="J31" s="402">
        <f>IF(I31&gt;0,(1-NORMSDIST(I31)),(NORMSDIST(I31)))</f>
        <v>0.1735841993768521</v>
      </c>
      <c r="K31" s="282" t="str">
        <f>IF(J31&lt;0.05,  "Significativa","No significativa")</f>
        <v>No significativa</v>
      </c>
      <c r="L31" s="282" t="str">
        <f>IF(K31="Significativa",IF(G31&lt;0,"Disminución","Aumento"),"Sin cambio")</f>
        <v>Sin cambio</v>
      </c>
      <c r="N31" s="330">
        <v>16.513620376586914</v>
      </c>
      <c r="O31" s="64">
        <v>0.36675456166267395</v>
      </c>
      <c r="P31" s="330">
        <v>17.327320098876953</v>
      </c>
      <c r="Q31" s="64">
        <v>0.31603613495826721</v>
      </c>
      <c r="R31" s="341">
        <f>-(N31-P31)</f>
        <v>0.81369972229003906</v>
      </c>
      <c r="S31" s="64">
        <f>SQRT(O31*O31+Q31*Q31)</f>
        <v>0.48413608324492835</v>
      </c>
      <c r="T31" s="64">
        <f>R31/S31</f>
        <v>1.6807252143575133</v>
      </c>
      <c r="U31" s="402">
        <f>IF(T31&gt;0,(1-NORMSDIST(T31)),(NORMSDIST(T31)))</f>
        <v>4.6408150331955889E-2</v>
      </c>
      <c r="V31" s="282" t="str">
        <f>IF(U31&lt;0.05,  "Significativa","No significativa")</f>
        <v>Significativa</v>
      </c>
      <c r="W31" s="282" t="str">
        <f>IF(V31="Significativa",IF(R31&lt;0,"Disminución","Aumento"),"Sin cambio")</f>
        <v>Aumento</v>
      </c>
    </row>
    <row r="32" spans="1:23" ht="13.5" thickBot="1" x14ac:dyDescent="0.25">
      <c r="A32" s="28"/>
      <c r="B32" s="180" t="s">
        <v>209</v>
      </c>
      <c r="C32" s="343">
        <v>61.002498626708984</v>
      </c>
      <c r="D32" s="181">
        <v>0.82142519950866699</v>
      </c>
      <c r="E32" s="343">
        <v>61.247749328613281</v>
      </c>
      <c r="F32" s="181">
        <v>0.51052397489547729</v>
      </c>
      <c r="G32" s="345">
        <f>-(C32-E32)</f>
        <v>0.24525070190429688</v>
      </c>
      <c r="H32" s="181">
        <f>SQRT(D32*D32+F32*F32)</f>
        <v>0.96714739690025087</v>
      </c>
      <c r="I32" s="181">
        <f>G32/H32</f>
        <v>0.25358151476221302</v>
      </c>
      <c r="J32" s="406">
        <f>IF(I32&gt;0,(1-NORMSDIST(I32)),(NORMSDIST(I32)))</f>
        <v>0.39990943950830726</v>
      </c>
      <c r="K32" s="290" t="str">
        <f>IF(J32&lt;0.05,  "Significativa","No significativa")</f>
        <v>No significativa</v>
      </c>
      <c r="L32" s="290" t="str">
        <f>IF(K32="Significativa",IF(G32&lt;0,"Disminución","Aumento"),"Sin cambio")</f>
        <v>Sin cambio</v>
      </c>
      <c r="M32" s="28"/>
      <c r="N32" s="343">
        <v>47.086112976074219</v>
      </c>
      <c r="O32" s="181">
        <v>0.6598663330078125</v>
      </c>
      <c r="P32" s="343">
        <v>46.786846160888672</v>
      </c>
      <c r="Q32" s="181">
        <v>0.41910275816917419</v>
      </c>
      <c r="R32" s="345">
        <f>-(N32-P32)</f>
        <v>-0.29926681518554688</v>
      </c>
      <c r="S32" s="181">
        <f>SQRT(O32*O32+Q32*Q32)</f>
        <v>0.78171011208899344</v>
      </c>
      <c r="T32" s="181">
        <f>R32/S32</f>
        <v>-0.3828360546415408</v>
      </c>
      <c r="U32" s="406">
        <f>IF(T32&gt;0,(1-NORMSDIST(T32)),(NORMSDIST(T32)))</f>
        <v>0.35092066330051874</v>
      </c>
      <c r="V32" s="290" t="str">
        <f>IF(U32&lt;0.05,  "Significativa","No significativa")</f>
        <v>No significativa</v>
      </c>
      <c r="W32" s="290" t="str">
        <f>IF(V32="Significativa",IF(R32&lt;0,"Disminución","Aumento"),"Sin cambio")</f>
        <v>Sin cambio</v>
      </c>
    </row>
    <row r="33" spans="2:38" ht="12.75" customHeight="1" thickTop="1" x14ac:dyDescent="0.2">
      <c r="B33" s="146" t="s">
        <v>228</v>
      </c>
      <c r="P33" s="4"/>
      <c r="Q33" s="4"/>
    </row>
    <row r="34" spans="2:38" x14ac:dyDescent="0.2">
      <c r="B34" s="110" t="s">
        <v>157</v>
      </c>
      <c r="P34" s="4"/>
      <c r="Q34" s="4"/>
    </row>
    <row r="35" spans="2:38" x14ac:dyDescent="0.2">
      <c r="B35" s="144"/>
      <c r="P35" s="4"/>
      <c r="Q35" s="4"/>
      <c r="AD35" s="81"/>
      <c r="AE35" s="81"/>
      <c r="AK35" s="81"/>
      <c r="AL35" s="81"/>
    </row>
    <row r="36" spans="2:38" x14ac:dyDescent="0.2">
      <c r="P36" s="4"/>
      <c r="Q36" s="4"/>
      <c r="AD36" s="81"/>
      <c r="AE36" s="81"/>
      <c r="AK36" s="81"/>
      <c r="AL36" s="81"/>
    </row>
    <row r="37" spans="2:38" x14ac:dyDescent="0.2">
      <c r="E37" s="4"/>
      <c r="F37" s="4"/>
      <c r="P37" s="4"/>
      <c r="Q37" s="4"/>
      <c r="AD37" s="81"/>
      <c r="AE37" s="81"/>
      <c r="AK37" s="81"/>
      <c r="AL37" s="81"/>
    </row>
    <row r="38" spans="2:38" x14ac:dyDescent="0.2">
      <c r="E38" s="4"/>
      <c r="F38" s="4"/>
      <c r="P38" s="4"/>
      <c r="Q38" s="4"/>
      <c r="AD38" s="81"/>
      <c r="AE38" s="81"/>
      <c r="AK38" s="81"/>
      <c r="AL38" s="81"/>
    </row>
    <row r="39" spans="2:38" x14ac:dyDescent="0.2">
      <c r="E39" s="4"/>
      <c r="F39" s="4"/>
      <c r="P39" s="4"/>
      <c r="Q39" s="4"/>
      <c r="AD39" s="81"/>
      <c r="AE39" s="81"/>
      <c r="AK39" s="81"/>
      <c r="AL39" s="81"/>
    </row>
    <row r="40" spans="2:38" x14ac:dyDescent="0.2">
      <c r="E40" s="4"/>
      <c r="F40" s="4"/>
      <c r="P40" s="4"/>
      <c r="Q40" s="4"/>
      <c r="AD40" s="81"/>
      <c r="AE40" s="81"/>
      <c r="AK40" s="81"/>
      <c r="AL40" s="81"/>
    </row>
    <row r="41" spans="2:38" x14ac:dyDescent="0.2">
      <c r="E41" s="4"/>
      <c r="F41" s="4"/>
      <c r="P41" s="4"/>
      <c r="Q41" s="4"/>
      <c r="AD41" s="81"/>
      <c r="AE41" s="81"/>
      <c r="AK41" s="81"/>
      <c r="AL41" s="81"/>
    </row>
    <row r="42" spans="2:38" x14ac:dyDescent="0.2">
      <c r="E42" s="4"/>
      <c r="F42" s="4"/>
      <c r="P42" s="4"/>
      <c r="Q42" s="4"/>
      <c r="AD42" s="81"/>
      <c r="AE42" s="81"/>
      <c r="AK42" s="81"/>
      <c r="AL42" s="81"/>
    </row>
    <row r="43" spans="2:38" x14ac:dyDescent="0.2">
      <c r="E43" s="4"/>
      <c r="F43" s="4"/>
      <c r="P43" s="4"/>
      <c r="Q43" s="4"/>
      <c r="AD43" s="81"/>
      <c r="AE43" s="81"/>
      <c r="AK43" s="81"/>
      <c r="AL43" s="81"/>
    </row>
    <row r="44" spans="2:38" x14ac:dyDescent="0.2">
      <c r="E44" s="4"/>
      <c r="F44" s="4"/>
      <c r="P44" s="4"/>
      <c r="Q44" s="4"/>
      <c r="AD44" s="81"/>
      <c r="AE44" s="81"/>
      <c r="AK44" s="81"/>
      <c r="AL44" s="81"/>
    </row>
    <row r="45" spans="2:38" x14ac:dyDescent="0.2">
      <c r="E45" s="4"/>
      <c r="F45" s="4"/>
      <c r="P45" s="4"/>
      <c r="Q45" s="4"/>
      <c r="AD45" s="81"/>
      <c r="AE45" s="81"/>
      <c r="AK45" s="81"/>
      <c r="AL45" s="81"/>
    </row>
    <row r="46" spans="2:38" x14ac:dyDescent="0.2">
      <c r="E46" s="4"/>
      <c r="F46" s="4"/>
      <c r="P46" s="4"/>
      <c r="Q46" s="4"/>
      <c r="AD46" s="81"/>
      <c r="AE46" s="81"/>
      <c r="AK46" s="81"/>
      <c r="AL46" s="81"/>
    </row>
    <row r="47" spans="2:38" x14ac:dyDescent="0.2">
      <c r="E47" s="4"/>
      <c r="F47" s="4"/>
      <c r="P47" s="4"/>
      <c r="Q47" s="4"/>
      <c r="AD47" s="81"/>
      <c r="AE47" s="81"/>
      <c r="AK47" s="81"/>
      <c r="AL47" s="81"/>
    </row>
    <row r="48" spans="2:38" x14ac:dyDescent="0.2">
      <c r="E48" s="4"/>
      <c r="F48" s="4"/>
      <c r="P48" s="4"/>
      <c r="Q48" s="4"/>
      <c r="AD48" s="81"/>
      <c r="AE48" s="81"/>
      <c r="AK48" s="81"/>
      <c r="AL48" s="81"/>
    </row>
    <row r="49" spans="5:38" x14ac:dyDescent="0.2">
      <c r="E49" s="4"/>
      <c r="F49" s="4"/>
      <c r="AD49" s="81"/>
      <c r="AE49" s="81"/>
      <c r="AK49" s="81"/>
      <c r="AL49" s="81"/>
    </row>
    <row r="50" spans="5:38" x14ac:dyDescent="0.2">
      <c r="E50" s="4"/>
      <c r="F50" s="4"/>
      <c r="AD50" s="81"/>
      <c r="AE50" s="81"/>
      <c r="AK50" s="81"/>
      <c r="AL50" s="81"/>
    </row>
    <row r="51" spans="5:38" x14ac:dyDescent="0.2">
      <c r="E51" s="4"/>
      <c r="F51" s="4"/>
      <c r="AD51" s="81"/>
      <c r="AE51" s="81"/>
      <c r="AK51" s="81"/>
      <c r="AL51" s="81"/>
    </row>
    <row r="52" spans="5:38" x14ac:dyDescent="0.2">
      <c r="E52" s="4"/>
      <c r="F52" s="4"/>
      <c r="AD52" s="81"/>
      <c r="AE52" s="81"/>
      <c r="AK52" s="81"/>
      <c r="AL52" s="81"/>
    </row>
    <row r="53" spans="5:38" x14ac:dyDescent="0.2">
      <c r="AD53" s="81"/>
      <c r="AE53" s="81"/>
      <c r="AK53" s="81"/>
      <c r="AL53" s="81"/>
    </row>
    <row r="54" spans="5:38" x14ac:dyDescent="0.2">
      <c r="AD54" s="81"/>
      <c r="AE54" s="81"/>
      <c r="AK54" s="81"/>
      <c r="AL54" s="81"/>
    </row>
    <row r="55" spans="5:38" x14ac:dyDescent="0.2">
      <c r="AD55" s="81"/>
      <c r="AE55" s="81"/>
      <c r="AK55" s="81"/>
      <c r="AL55" s="81"/>
    </row>
    <row r="56" spans="5:38" x14ac:dyDescent="0.2">
      <c r="AD56" s="81"/>
      <c r="AE56" s="81"/>
      <c r="AK56" s="81"/>
      <c r="AL56" s="81"/>
    </row>
    <row r="57" spans="5:38" x14ac:dyDescent="0.2">
      <c r="AD57" s="81"/>
      <c r="AE57" s="81"/>
      <c r="AK57" s="81"/>
      <c r="AL57" s="81"/>
    </row>
    <row r="58" spans="5:38" x14ac:dyDescent="0.2">
      <c r="AD58" s="81"/>
      <c r="AE58" s="81"/>
      <c r="AK58" s="81"/>
      <c r="AL58" s="81"/>
    </row>
    <row r="59" spans="5:38" x14ac:dyDescent="0.2">
      <c r="AD59" s="81"/>
      <c r="AE59" s="81"/>
      <c r="AK59" s="81"/>
      <c r="AL59" s="81"/>
    </row>
    <row r="60" spans="5:38" x14ac:dyDescent="0.2">
      <c r="AD60" s="81"/>
      <c r="AE60" s="81"/>
      <c r="AK60" s="81"/>
      <c r="AL60" s="81"/>
    </row>
    <row r="61" spans="5:38" x14ac:dyDescent="0.2">
      <c r="AD61" s="81"/>
      <c r="AE61" s="81"/>
      <c r="AK61" s="81"/>
      <c r="AL61" s="81"/>
    </row>
  </sheetData>
  <mergeCells count="22">
    <mergeCell ref="I10:I12"/>
    <mergeCell ref="K10:K12"/>
    <mergeCell ref="L10:L12"/>
    <mergeCell ref="V10:V12"/>
    <mergeCell ref="W10:W12"/>
    <mergeCell ref="T10:T12"/>
    <mergeCell ref="B6:W6"/>
    <mergeCell ref="B7:W7"/>
    <mergeCell ref="B8:W8"/>
    <mergeCell ref="C9:L9"/>
    <mergeCell ref="N9:W9"/>
    <mergeCell ref="B9:B12"/>
    <mergeCell ref="R11:S12"/>
    <mergeCell ref="C10:F10"/>
    <mergeCell ref="J10:J12"/>
    <mergeCell ref="G11:H12"/>
    <mergeCell ref="U10:U12"/>
    <mergeCell ref="C11:D11"/>
    <mergeCell ref="E11:F11"/>
    <mergeCell ref="N10:Q10"/>
    <mergeCell ref="N11:O11"/>
    <mergeCell ref="P11:Q11"/>
  </mergeCells>
  <printOptions horizontalCentered="1"/>
  <pageMargins left="0.19685039370078741" right="0.19685039370078741" top="0.78740157480314965" bottom="0.78740157480314965" header="0" footer="1.1811023622047245"/>
  <pageSetup scale="90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6:AT61"/>
  <sheetViews>
    <sheetView zoomScaleNormal="100" zoomScaleSheetLayoutView="85" workbookViewId="0"/>
  </sheetViews>
  <sheetFormatPr baseColWidth="10" defaultRowHeight="12.75" x14ac:dyDescent="0.2"/>
  <cols>
    <col min="1" max="1" width="1.7109375" style="12" customWidth="1"/>
    <col min="2" max="2" width="58.28515625" style="12" customWidth="1"/>
    <col min="3" max="8" width="10.7109375" style="12" customWidth="1"/>
    <col min="9" max="9" width="11.28515625" style="12" bestFit="1" customWidth="1"/>
    <col min="10" max="10" width="11.7109375" style="12" customWidth="1"/>
    <col min="11" max="12" width="13.7109375" style="12" customWidth="1"/>
    <col min="13" max="13" width="1.7109375" style="12" customWidth="1"/>
    <col min="14" max="19" width="10.7109375" style="12" customWidth="1"/>
    <col min="20" max="20" width="12.28515625" style="12" bestFit="1" customWidth="1"/>
    <col min="21" max="21" width="11.5703125" style="12" customWidth="1"/>
    <col min="22" max="23" width="13.7109375" style="12" customWidth="1"/>
    <col min="24" max="16384" width="11.42578125" style="12"/>
  </cols>
  <sheetData>
    <row r="6" spans="1:23" ht="15" x14ac:dyDescent="0.25">
      <c r="A6" s="47"/>
      <c r="B6" s="486" t="s">
        <v>11</v>
      </c>
      <c r="C6" s="486"/>
      <c r="D6" s="486"/>
      <c r="E6" s="486"/>
      <c r="F6" s="486"/>
      <c r="G6" s="486"/>
      <c r="H6" s="486"/>
      <c r="I6" s="486"/>
      <c r="J6" s="486"/>
      <c r="K6" s="486"/>
      <c r="L6" s="486"/>
      <c r="M6" s="486"/>
      <c r="N6" s="486"/>
      <c r="O6" s="486"/>
      <c r="P6" s="486"/>
      <c r="Q6" s="486"/>
      <c r="R6" s="486"/>
      <c r="S6" s="486"/>
      <c r="T6" s="486"/>
      <c r="U6" s="486"/>
      <c r="V6" s="486"/>
      <c r="W6" s="486"/>
    </row>
    <row r="7" spans="1:23" ht="15.75" customHeight="1" x14ac:dyDescent="0.2">
      <c r="A7" s="3"/>
      <c r="B7" s="446" t="s">
        <v>152</v>
      </c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  <c r="O7" s="446"/>
      <c r="P7" s="446"/>
      <c r="Q7" s="446"/>
      <c r="R7" s="446"/>
      <c r="S7" s="446"/>
      <c r="T7" s="446"/>
      <c r="U7" s="446"/>
      <c r="V7" s="446"/>
      <c r="W7" s="446"/>
    </row>
    <row r="8" spans="1:23" ht="15.75" customHeight="1" thickBot="1" x14ac:dyDescent="0.25">
      <c r="A8" s="204"/>
      <c r="B8" s="447" t="s">
        <v>243</v>
      </c>
      <c r="C8" s="447"/>
      <c r="D8" s="447"/>
      <c r="E8" s="447"/>
      <c r="F8" s="447"/>
      <c r="G8" s="447"/>
      <c r="H8" s="447"/>
      <c r="I8" s="447"/>
      <c r="J8" s="447"/>
      <c r="K8" s="447"/>
      <c r="L8" s="447"/>
      <c r="M8" s="447"/>
      <c r="N8" s="447"/>
      <c r="O8" s="447"/>
      <c r="P8" s="447"/>
      <c r="Q8" s="447"/>
      <c r="R8" s="447"/>
      <c r="S8" s="447"/>
      <c r="T8" s="447"/>
      <c r="U8" s="447"/>
      <c r="V8" s="447"/>
      <c r="W8" s="447"/>
    </row>
    <row r="9" spans="1:23" ht="12.75" customHeight="1" thickTop="1" x14ac:dyDescent="0.2">
      <c r="A9" s="186"/>
      <c r="B9" s="421" t="s">
        <v>143</v>
      </c>
      <c r="C9" s="487" t="s">
        <v>80</v>
      </c>
      <c r="D9" s="487"/>
      <c r="E9" s="487"/>
      <c r="F9" s="487"/>
      <c r="G9" s="487"/>
      <c r="H9" s="487"/>
      <c r="I9" s="487"/>
      <c r="J9" s="487"/>
      <c r="K9" s="487"/>
      <c r="L9" s="487"/>
      <c r="M9" s="186"/>
      <c r="N9" s="487" t="s">
        <v>79</v>
      </c>
      <c r="O9" s="487"/>
      <c r="P9" s="487"/>
      <c r="Q9" s="487"/>
      <c r="R9" s="487"/>
      <c r="S9" s="487"/>
      <c r="T9" s="487"/>
      <c r="U9" s="487"/>
      <c r="V9" s="487"/>
      <c r="W9" s="487"/>
    </row>
    <row r="10" spans="1:23" ht="36" x14ac:dyDescent="0.2">
      <c r="A10" s="24"/>
      <c r="B10" s="448"/>
      <c r="C10" s="476" t="s">
        <v>78</v>
      </c>
      <c r="D10" s="476"/>
      <c r="E10" s="476"/>
      <c r="F10" s="476"/>
      <c r="G10" s="261" t="s">
        <v>206</v>
      </c>
      <c r="H10" s="261" t="s">
        <v>29</v>
      </c>
      <c r="I10" s="461" t="s">
        <v>28</v>
      </c>
      <c r="J10" s="443" t="s">
        <v>151</v>
      </c>
      <c r="K10" s="461" t="s">
        <v>141</v>
      </c>
      <c r="L10" s="461" t="s">
        <v>87</v>
      </c>
      <c r="M10" s="24"/>
      <c r="N10" s="476" t="s">
        <v>78</v>
      </c>
      <c r="O10" s="476"/>
      <c r="P10" s="476"/>
      <c r="Q10" s="476"/>
      <c r="R10" s="261" t="s">
        <v>206</v>
      </c>
      <c r="S10" s="261" t="s">
        <v>29</v>
      </c>
      <c r="T10" s="461" t="s">
        <v>28</v>
      </c>
      <c r="U10" s="443" t="s">
        <v>151</v>
      </c>
      <c r="V10" s="461" t="s">
        <v>141</v>
      </c>
      <c r="W10" s="461" t="s">
        <v>87</v>
      </c>
    </row>
    <row r="11" spans="1:23" s="24" customFormat="1" ht="14.25" customHeight="1" x14ac:dyDescent="0.2">
      <c r="B11" s="448"/>
      <c r="C11" s="488">
        <v>2010</v>
      </c>
      <c r="D11" s="488"/>
      <c r="E11" s="488">
        <v>2012</v>
      </c>
      <c r="F11" s="488"/>
      <c r="G11" s="474" t="s">
        <v>207</v>
      </c>
      <c r="H11" s="474"/>
      <c r="I11" s="443"/>
      <c r="J11" s="443"/>
      <c r="K11" s="443"/>
      <c r="L11" s="443"/>
      <c r="N11" s="488">
        <v>2010</v>
      </c>
      <c r="O11" s="488"/>
      <c r="P11" s="488">
        <v>2012</v>
      </c>
      <c r="Q11" s="488"/>
      <c r="R11" s="474" t="s">
        <v>207</v>
      </c>
      <c r="S11" s="474"/>
      <c r="T11" s="443"/>
      <c r="U11" s="443"/>
      <c r="V11" s="443"/>
      <c r="W11" s="443"/>
    </row>
    <row r="12" spans="1:23" ht="39" thickBot="1" x14ac:dyDescent="0.25">
      <c r="A12" s="36"/>
      <c r="B12" s="422"/>
      <c r="C12" s="257" t="s">
        <v>78</v>
      </c>
      <c r="D12" s="257" t="s">
        <v>149</v>
      </c>
      <c r="E12" s="257" t="s">
        <v>78</v>
      </c>
      <c r="F12" s="257" t="s">
        <v>149</v>
      </c>
      <c r="G12" s="425"/>
      <c r="H12" s="425"/>
      <c r="I12" s="444"/>
      <c r="J12" s="444"/>
      <c r="K12" s="444"/>
      <c r="L12" s="444"/>
      <c r="M12" s="36"/>
      <c r="N12" s="257" t="s">
        <v>78</v>
      </c>
      <c r="O12" s="257" t="s">
        <v>149</v>
      </c>
      <c r="P12" s="257" t="s">
        <v>78</v>
      </c>
      <c r="Q12" s="257" t="s">
        <v>149</v>
      </c>
      <c r="R12" s="425"/>
      <c r="S12" s="425"/>
      <c r="T12" s="444"/>
      <c r="U12" s="444"/>
      <c r="V12" s="444"/>
      <c r="W12" s="444"/>
    </row>
    <row r="13" spans="1:23" x14ac:dyDescent="0.2">
      <c r="B13" s="9" t="s">
        <v>138</v>
      </c>
      <c r="C13" s="45"/>
      <c r="D13" s="45"/>
      <c r="E13" s="45"/>
      <c r="F13" s="45"/>
      <c r="G13" s="45"/>
      <c r="H13" s="45"/>
      <c r="I13" s="45"/>
      <c r="J13" s="45"/>
      <c r="K13" s="82"/>
      <c r="L13" s="82"/>
      <c r="N13" s="45"/>
      <c r="O13" s="45"/>
      <c r="P13" s="45"/>
      <c r="Q13" s="45"/>
      <c r="R13" s="45"/>
      <c r="S13" s="45"/>
      <c r="T13" s="45"/>
      <c r="U13" s="45"/>
      <c r="V13" s="45"/>
      <c r="W13" s="45"/>
    </row>
    <row r="14" spans="1:23" x14ac:dyDescent="0.2">
      <c r="B14" s="16" t="s">
        <v>27</v>
      </c>
      <c r="C14" s="341">
        <v>45.626087188720703</v>
      </c>
      <c r="D14" s="64">
        <v>1.0351468324661255</v>
      </c>
      <c r="E14" s="341">
        <v>45.730503082275391</v>
      </c>
      <c r="F14" s="64">
        <v>0.72612452507019043</v>
      </c>
      <c r="G14" s="341">
        <f t="shared" ref="G14:G19" si="0">-(C14-E14)</f>
        <v>0.1044158935546875</v>
      </c>
      <c r="H14" s="64">
        <f t="shared" ref="H14:H19" si="1">SQRT(D14*D14+F14*F14)</f>
        <v>1.2644310145963134</v>
      </c>
      <c r="I14" s="64">
        <f t="shared" ref="I14:I19" si="2">G14/H14</f>
        <v>8.2579351779047974E-2</v>
      </c>
      <c r="J14" s="402">
        <f t="shared" ref="J14:J19" si="3">IF(I14&gt;0,(1-NORMSDIST(I14)),(NORMSDIST(I14)))</f>
        <v>0.46709301004045711</v>
      </c>
      <c r="K14" s="287" t="str">
        <f t="shared" ref="K14:K19" si="4">IF(J14&lt;0.05,  "Significativa","No significativa")</f>
        <v>No significativa</v>
      </c>
      <c r="L14" s="287" t="str">
        <f t="shared" ref="L14:L19" si="5">IF(K14="Significativa",IF(G14&lt;0,"Disminución","Aumento"),"Sin cambio")</f>
        <v>Sin cambio</v>
      </c>
      <c r="N14" s="341">
        <v>46.042778015136719</v>
      </c>
      <c r="O14" s="64">
        <v>0.64252841472625732</v>
      </c>
      <c r="P14" s="341">
        <v>45.343925476074219</v>
      </c>
      <c r="Q14" s="64">
        <v>0.43896469473838806</v>
      </c>
      <c r="R14" s="341">
        <f t="shared" ref="R14:R19" si="6">-(N14-P14)</f>
        <v>-0.6988525390625</v>
      </c>
      <c r="S14" s="64">
        <f t="shared" ref="S14:S19" si="7">SQRT(O14*O14+Q14*Q14)</f>
        <v>0.77815985951307176</v>
      </c>
      <c r="T14" s="64">
        <f t="shared" ref="T14:T19" si="8">R14/S14</f>
        <v>-0.89808351140060372</v>
      </c>
      <c r="U14" s="402">
        <f t="shared" ref="U14:U19" si="9">IF(T14&gt;0,(1-NORMSDIST(T14)),(NORMSDIST(T14)))</f>
        <v>0.18457051442550138</v>
      </c>
      <c r="V14" s="287" t="str">
        <f t="shared" ref="V14:V19" si="10">IF(U14&lt;0.05,  "Significativa","No significativa")</f>
        <v>No significativa</v>
      </c>
      <c r="W14" s="287" t="str">
        <f t="shared" ref="W14:W19" si="11">IF(V14="Significativa",IF(R14&lt;0,"Disminución","Aumento"),"Sin cambio")</f>
        <v>Sin cambio</v>
      </c>
    </row>
    <row r="15" spans="1:23" ht="12.75" customHeight="1" x14ac:dyDescent="0.2">
      <c r="B15" s="16" t="s">
        <v>26</v>
      </c>
      <c r="C15" s="341">
        <v>35.579288482666016</v>
      </c>
      <c r="D15" s="64">
        <v>0.87956833839416504</v>
      </c>
      <c r="E15" s="341">
        <v>37.058078765869141</v>
      </c>
      <c r="F15" s="64">
        <v>0.66225272417068481</v>
      </c>
      <c r="G15" s="341">
        <f t="shared" si="0"/>
        <v>1.478790283203125</v>
      </c>
      <c r="H15" s="64">
        <f t="shared" si="1"/>
        <v>1.10100823456365</v>
      </c>
      <c r="I15" s="64">
        <f t="shared" si="2"/>
        <v>1.3431237267623135</v>
      </c>
      <c r="J15" s="402">
        <f t="shared" si="3"/>
        <v>8.9615956956190623E-2</v>
      </c>
      <c r="K15" s="287" t="str">
        <f t="shared" si="4"/>
        <v>No significativa</v>
      </c>
      <c r="L15" s="287" t="str">
        <f t="shared" si="5"/>
        <v>Sin cambio</v>
      </c>
      <c r="N15" s="341">
        <v>35.662933349609375</v>
      </c>
      <c r="O15" s="64">
        <v>0.5176539421081543</v>
      </c>
      <c r="P15" s="341">
        <v>36.451595306396484</v>
      </c>
      <c r="Q15" s="64">
        <v>0.38307136297225952</v>
      </c>
      <c r="R15" s="341">
        <f t="shared" si="6"/>
        <v>0.78866195678710938</v>
      </c>
      <c r="S15" s="64">
        <f t="shared" si="7"/>
        <v>0.64397924881904145</v>
      </c>
      <c r="T15" s="64">
        <f t="shared" si="8"/>
        <v>1.2246698293980647</v>
      </c>
      <c r="U15" s="402">
        <f t="shared" si="9"/>
        <v>0.11034982304756413</v>
      </c>
      <c r="V15" s="287" t="str">
        <f t="shared" si="10"/>
        <v>No significativa</v>
      </c>
      <c r="W15" s="287" t="str">
        <f t="shared" si="11"/>
        <v>Sin cambio</v>
      </c>
    </row>
    <row r="16" spans="1:23" ht="12.75" customHeight="1" x14ac:dyDescent="0.2">
      <c r="B16" s="16" t="s">
        <v>25</v>
      </c>
      <c r="C16" s="341">
        <v>10.046796798706055</v>
      </c>
      <c r="D16" s="64">
        <v>0.46085217595100403</v>
      </c>
      <c r="E16" s="341">
        <v>8.6724262237548828</v>
      </c>
      <c r="F16" s="64">
        <v>0.38966295123100281</v>
      </c>
      <c r="G16" s="341">
        <f t="shared" si="0"/>
        <v>-1.3743705749511719</v>
      </c>
      <c r="H16" s="64">
        <f t="shared" si="1"/>
        <v>0.6035080311320058</v>
      </c>
      <c r="I16" s="64">
        <f t="shared" si="2"/>
        <v>-2.2773028759422669</v>
      </c>
      <c r="J16" s="402">
        <f t="shared" si="3"/>
        <v>1.1384072662877541E-2</v>
      </c>
      <c r="K16" s="287" t="str">
        <f t="shared" si="4"/>
        <v>Significativa</v>
      </c>
      <c r="L16" s="287" t="str">
        <f t="shared" si="5"/>
        <v>Disminución</v>
      </c>
      <c r="N16" s="341">
        <v>10.379841804504395</v>
      </c>
      <c r="O16" s="64">
        <v>0.32274934649467468</v>
      </c>
      <c r="P16" s="341">
        <v>8.8923301696777344</v>
      </c>
      <c r="Q16" s="64">
        <v>0.27816694974899292</v>
      </c>
      <c r="R16" s="341">
        <f t="shared" si="6"/>
        <v>-1.4875116348266602</v>
      </c>
      <c r="S16" s="64">
        <f t="shared" si="7"/>
        <v>0.42607979604224178</v>
      </c>
      <c r="T16" s="64">
        <f t="shared" si="8"/>
        <v>-3.4911574044200573</v>
      </c>
      <c r="U16" s="402">
        <f t="shared" si="9"/>
        <v>2.4046641139647586E-4</v>
      </c>
      <c r="V16" s="287" t="str">
        <f t="shared" si="10"/>
        <v>Significativa</v>
      </c>
      <c r="W16" s="287" t="str">
        <f t="shared" si="11"/>
        <v>Disminución</v>
      </c>
    </row>
    <row r="17" spans="1:23" x14ac:dyDescent="0.2">
      <c r="B17" s="16" t="s">
        <v>24</v>
      </c>
      <c r="C17" s="341">
        <v>31.142255783081055</v>
      </c>
      <c r="D17" s="64">
        <v>1.3350282907485962</v>
      </c>
      <c r="E17" s="341">
        <v>29.19306755065918</v>
      </c>
      <c r="F17" s="64">
        <v>0.65171718597412109</v>
      </c>
      <c r="G17" s="341">
        <f t="shared" si="0"/>
        <v>-1.949188232421875</v>
      </c>
      <c r="H17" s="64">
        <f t="shared" si="1"/>
        <v>1.4856095811461185</v>
      </c>
      <c r="I17" s="64">
        <f t="shared" si="2"/>
        <v>-1.3120460834118441</v>
      </c>
      <c r="J17" s="402">
        <f t="shared" si="3"/>
        <v>9.4752293062790413E-2</v>
      </c>
      <c r="K17" s="287" t="str">
        <f t="shared" si="4"/>
        <v>No significativa</v>
      </c>
      <c r="L17" s="287" t="str">
        <f t="shared" si="5"/>
        <v>Sin cambio</v>
      </c>
      <c r="N17" s="341">
        <v>27.725713729858398</v>
      </c>
      <c r="O17" s="64">
        <v>0.64706546068191528</v>
      </c>
      <c r="P17" s="341">
        <v>28.407356262207031</v>
      </c>
      <c r="Q17" s="64">
        <v>0.37473508715629578</v>
      </c>
      <c r="R17" s="341">
        <f t="shared" si="6"/>
        <v>0.68164253234863281</v>
      </c>
      <c r="S17" s="64">
        <f t="shared" si="7"/>
        <v>0.74774333561291995</v>
      </c>
      <c r="T17" s="64">
        <f t="shared" si="8"/>
        <v>0.91159960896193781</v>
      </c>
      <c r="U17" s="402">
        <f t="shared" si="9"/>
        <v>0.1809897641609739</v>
      </c>
      <c r="V17" s="287" t="str">
        <f t="shared" si="10"/>
        <v>No significativa</v>
      </c>
      <c r="W17" s="287" t="str">
        <f t="shared" si="11"/>
        <v>Sin cambio</v>
      </c>
    </row>
    <row r="18" spans="1:23" x14ac:dyDescent="0.2">
      <c r="B18" s="16" t="s">
        <v>23</v>
      </c>
      <c r="C18" s="341">
        <v>5.6062588691711426</v>
      </c>
      <c r="D18" s="64">
        <v>0.28683570027351379</v>
      </c>
      <c r="E18" s="341">
        <v>6.022641658782959</v>
      </c>
      <c r="F18" s="64">
        <v>0.34123238921165466</v>
      </c>
      <c r="G18" s="341">
        <f t="shared" si="0"/>
        <v>0.41638278961181641</v>
      </c>
      <c r="H18" s="64">
        <f t="shared" si="1"/>
        <v>0.4457737793976797</v>
      </c>
      <c r="I18" s="64">
        <f t="shared" si="2"/>
        <v>0.93406747739722196</v>
      </c>
      <c r="J18" s="402">
        <f t="shared" si="3"/>
        <v>0.17513454346177115</v>
      </c>
      <c r="K18" s="287" t="str">
        <f t="shared" si="4"/>
        <v>No significativa</v>
      </c>
      <c r="L18" s="287" t="str">
        <f t="shared" si="5"/>
        <v>Sin cambio</v>
      </c>
      <c r="N18" s="341">
        <v>6.0111665725708008</v>
      </c>
      <c r="O18" s="64">
        <v>0.16533662378787994</v>
      </c>
      <c r="P18" s="341">
        <v>6.2865138053894043</v>
      </c>
      <c r="Q18" s="64">
        <v>0.16851420700550079</v>
      </c>
      <c r="R18" s="341">
        <f t="shared" si="6"/>
        <v>0.27534723281860352</v>
      </c>
      <c r="S18" s="64">
        <f t="shared" si="7"/>
        <v>0.23607887903890878</v>
      </c>
      <c r="T18" s="64">
        <f t="shared" si="8"/>
        <v>1.1663357346474981</v>
      </c>
      <c r="U18" s="402">
        <f t="shared" si="9"/>
        <v>0.12173936531225293</v>
      </c>
      <c r="V18" s="287" t="str">
        <f t="shared" si="10"/>
        <v>No significativa</v>
      </c>
      <c r="W18" s="287" t="str">
        <f t="shared" si="11"/>
        <v>Sin cambio</v>
      </c>
    </row>
    <row r="19" spans="1:23" x14ac:dyDescent="0.2">
      <c r="B19" s="16" t="s">
        <v>77</v>
      </c>
      <c r="C19" s="341">
        <v>17.625402450561523</v>
      </c>
      <c r="D19" s="64">
        <v>0.56719893217086792</v>
      </c>
      <c r="E19" s="341">
        <v>19.05378532409668</v>
      </c>
      <c r="F19" s="64">
        <v>0.56115466356277466</v>
      </c>
      <c r="G19" s="341">
        <f t="shared" si="0"/>
        <v>1.4283828735351562</v>
      </c>
      <c r="H19" s="64">
        <f t="shared" si="1"/>
        <v>0.79787792618546838</v>
      </c>
      <c r="I19" s="64">
        <f t="shared" si="2"/>
        <v>1.7902273351063052</v>
      </c>
      <c r="J19" s="402">
        <f t="shared" si="3"/>
        <v>3.6708686195701667E-2</v>
      </c>
      <c r="K19" s="287" t="str">
        <f t="shared" si="4"/>
        <v>Significativa</v>
      </c>
      <c r="L19" s="287" t="str">
        <f t="shared" si="5"/>
        <v>Aumento</v>
      </c>
      <c r="N19" s="341">
        <v>20.220344543457031</v>
      </c>
      <c r="O19" s="64">
        <v>0.30549994111061096</v>
      </c>
      <c r="P19" s="341">
        <v>19.962202072143555</v>
      </c>
      <c r="Q19" s="64">
        <v>0.27330732345581055</v>
      </c>
      <c r="R19" s="341">
        <f t="shared" si="6"/>
        <v>-0.25814247131347656</v>
      </c>
      <c r="S19" s="64">
        <f t="shared" si="7"/>
        <v>0.40991109654797808</v>
      </c>
      <c r="T19" s="64">
        <f t="shared" si="8"/>
        <v>-0.62975233773224348</v>
      </c>
      <c r="U19" s="402">
        <f t="shared" si="9"/>
        <v>0.26442831693066937</v>
      </c>
      <c r="V19" s="287" t="str">
        <f t="shared" si="10"/>
        <v>No significativa</v>
      </c>
      <c r="W19" s="287" t="str">
        <f t="shared" si="11"/>
        <v>Sin cambio</v>
      </c>
    </row>
    <row r="20" spans="1:23" x14ac:dyDescent="0.2">
      <c r="B20" s="14" t="s">
        <v>22</v>
      </c>
      <c r="C20" s="342"/>
      <c r="D20" s="64"/>
      <c r="E20" s="342"/>
      <c r="F20" s="64"/>
      <c r="G20" s="64"/>
      <c r="H20" s="64"/>
      <c r="I20" s="64"/>
      <c r="J20" s="64"/>
      <c r="K20" s="276"/>
      <c r="L20" s="276"/>
      <c r="N20" s="342"/>
      <c r="O20" s="64"/>
      <c r="P20" s="342"/>
      <c r="Q20" s="64"/>
      <c r="R20" s="64"/>
      <c r="S20" s="64"/>
      <c r="T20" s="64"/>
      <c r="U20" s="64"/>
      <c r="V20" s="276"/>
      <c r="W20" s="276"/>
    </row>
    <row r="21" spans="1:23" x14ac:dyDescent="0.2">
      <c r="B21" s="11" t="s">
        <v>21</v>
      </c>
      <c r="C21" s="330">
        <v>76.768341064453125</v>
      </c>
      <c r="D21" s="64">
        <v>0.65692424774169922</v>
      </c>
      <c r="E21" s="330">
        <v>74.923576354980469</v>
      </c>
      <c r="F21" s="64">
        <v>0.62000578641891479</v>
      </c>
      <c r="G21" s="341">
        <f>-(C21-E21)</f>
        <v>-1.8447647094726562</v>
      </c>
      <c r="H21" s="64">
        <f>SQRT(D21*D21+F21*F21)</f>
        <v>0.90330318413251176</v>
      </c>
      <c r="I21" s="64">
        <f>G21/H21</f>
        <v>-2.04224311601899</v>
      </c>
      <c r="J21" s="402">
        <f>IF(I21&gt;0,(1-NORMSDIST(I21)),(NORMSDIST(I21)))</f>
        <v>2.0563710779532354E-2</v>
      </c>
      <c r="K21" s="287" t="str">
        <f>IF(J21&lt;0.05,  "Significativa","No significativa")</f>
        <v>Significativa</v>
      </c>
      <c r="L21" s="287" t="str">
        <f>IF(K21="Significativa",IF(G21&lt;0,"Disminución","Aumento"),"Sin cambio")</f>
        <v>Disminución</v>
      </c>
      <c r="N21" s="330">
        <v>73.76849365234375</v>
      </c>
      <c r="O21" s="64">
        <v>0.32854336500167847</v>
      </c>
      <c r="P21" s="330">
        <v>73.75128173828125</v>
      </c>
      <c r="Q21" s="64">
        <v>0.30918276309967041</v>
      </c>
      <c r="R21" s="341">
        <f>-(N21-P21)</f>
        <v>-1.72119140625E-2</v>
      </c>
      <c r="S21" s="64">
        <f>SQRT(O21*O21+Q21*Q21)</f>
        <v>0.45114822806320876</v>
      </c>
      <c r="T21" s="64">
        <f>R21/S21</f>
        <v>-3.8151350247769347E-2</v>
      </c>
      <c r="U21" s="402">
        <f>IF(T21&gt;0,(1-NORMSDIST(T21)),(NORMSDIST(T21)))</f>
        <v>0.48478350475414789</v>
      </c>
      <c r="V21" s="287" t="str">
        <f>IF(U21&lt;0.05,  "Significativa","No significativa")</f>
        <v>No significativa</v>
      </c>
      <c r="W21" s="287" t="str">
        <f>IF(V21="Significativa",IF(R21&lt;0,"Disminución","Aumento"),"Sin cambio")</f>
        <v>Sin cambio</v>
      </c>
    </row>
    <row r="22" spans="1:23" ht="12.75" customHeight="1" x14ac:dyDescent="0.2">
      <c r="B22" s="11" t="s">
        <v>20</v>
      </c>
      <c r="C22" s="330">
        <v>25.771600723266602</v>
      </c>
      <c r="D22" s="64">
        <v>0.74754476547241211</v>
      </c>
      <c r="E22" s="330">
        <v>20.550691604614258</v>
      </c>
      <c r="F22" s="64">
        <v>0.58717888593673706</v>
      </c>
      <c r="G22" s="341">
        <f>-(C22-E22)</f>
        <v>-5.2209091186523438</v>
      </c>
      <c r="H22" s="64">
        <f>SQRT(D22*D22+F22*F22)</f>
        <v>0.95057993902412607</v>
      </c>
      <c r="I22" s="64">
        <f>G22/H22</f>
        <v>-5.4923409429533887</v>
      </c>
      <c r="J22" s="402">
        <f>IF(I22&gt;0,(1-NORMSDIST(I22)),(NORMSDIST(I22)))</f>
        <v>1.9832036332013304E-8</v>
      </c>
      <c r="K22" s="287" t="str">
        <f>IF(J22&lt;0.05,  "Significativa","No significativa")</f>
        <v>Significativa</v>
      </c>
      <c r="L22" s="287" t="str">
        <f>IF(K22="Significativa",IF(G22&lt;0,"Disminución","Aumento"),"Sin cambio")</f>
        <v>Disminución</v>
      </c>
      <c r="N22" s="330">
        <v>26.104787826538086</v>
      </c>
      <c r="O22" s="64">
        <v>0.37586188316345215</v>
      </c>
      <c r="P22" s="330">
        <v>21.765665054321289</v>
      </c>
      <c r="Q22" s="64">
        <v>0.37524262070655823</v>
      </c>
      <c r="R22" s="341">
        <f>-(N22-P22)</f>
        <v>-4.3391227722167969</v>
      </c>
      <c r="S22" s="64">
        <f>SQRT(O22*O22+Q22*Q22)</f>
        <v>0.53111126857740698</v>
      </c>
      <c r="T22" s="64">
        <f>R22/S22</f>
        <v>-8.1698940107959501</v>
      </c>
      <c r="U22" s="402">
        <f>IF(T22&gt;0,(1-NORMSDIST(T22)),(NORMSDIST(T22)))</f>
        <v>1.5433025337336757E-16</v>
      </c>
      <c r="V22" s="287" t="str">
        <f>IF(U22&lt;0.05,  "Significativa","No significativa")</f>
        <v>Significativa</v>
      </c>
      <c r="W22" s="287" t="str">
        <f>IF(V22="Significativa",IF(R22&lt;0,"Disminución","Aumento"),"Sin cambio")</f>
        <v>Disminución</v>
      </c>
    </row>
    <row r="23" spans="1:23" x14ac:dyDescent="0.2">
      <c r="B23" s="13" t="s">
        <v>137</v>
      </c>
      <c r="C23" s="342"/>
      <c r="D23" s="64"/>
      <c r="E23" s="342"/>
      <c r="F23" s="64"/>
      <c r="G23" s="64"/>
      <c r="H23" s="64"/>
      <c r="I23" s="64"/>
      <c r="J23" s="64"/>
      <c r="K23" s="276"/>
      <c r="L23" s="276"/>
      <c r="N23" s="342"/>
      <c r="O23" s="64"/>
      <c r="P23" s="342"/>
      <c r="Q23" s="64"/>
      <c r="R23" s="64"/>
      <c r="S23" s="64"/>
      <c r="T23" s="64"/>
      <c r="U23" s="64"/>
      <c r="V23" s="276"/>
      <c r="W23" s="276"/>
    </row>
    <row r="24" spans="1:23" x14ac:dyDescent="0.2">
      <c r="B24" s="6" t="s">
        <v>19</v>
      </c>
      <c r="C24" s="330">
        <v>66.214141845703125</v>
      </c>
      <c r="D24" s="64">
        <v>0.82966715097427368</v>
      </c>
      <c r="E24" s="330">
        <v>63.064914703369141</v>
      </c>
      <c r="F24" s="64">
        <v>0.67771148681640625</v>
      </c>
      <c r="G24" s="341">
        <f t="shared" ref="G24:G29" si="12">-(C24-E24)</f>
        <v>-3.1492271423339844</v>
      </c>
      <c r="H24" s="64">
        <f t="shared" ref="H24:H29" si="13">SQRT(D24*D24+F24*F24)</f>
        <v>1.0712798144129629</v>
      </c>
      <c r="I24" s="64">
        <f t="shared" ref="I24:I29" si="14">G24/H24</f>
        <v>-2.9396868119462227</v>
      </c>
      <c r="J24" s="402">
        <f t="shared" ref="J24:J29" si="15">IF(I24&gt;0,(1-NORMSDIST(I24)),(NORMSDIST(I24)))</f>
        <v>1.6427207496583684E-3</v>
      </c>
      <c r="K24" s="287" t="str">
        <f t="shared" ref="K24:K29" si="16">IF(J24&lt;0.05,  "Significativa","No significativa")</f>
        <v>Significativa</v>
      </c>
      <c r="L24" s="287" t="str">
        <f t="shared" ref="L24:L29" si="17">IF(K24="Significativa",IF(G24&lt;0,"Disminución","Aumento"),"Sin cambio")</f>
        <v>Disminución</v>
      </c>
      <c r="N24" s="330">
        <v>17.343584060668945</v>
      </c>
      <c r="O24" s="64">
        <v>0.26196101307868958</v>
      </c>
      <c r="P24" s="330">
        <v>15.754292488098145</v>
      </c>
      <c r="Q24" s="64">
        <v>0.21228785812854767</v>
      </c>
      <c r="R24" s="341">
        <f t="shared" ref="R24:R29" si="18">-(N24-P24)</f>
        <v>-1.5892915725708008</v>
      </c>
      <c r="S24" s="64">
        <f t="shared" ref="S24:S29" si="19">SQRT(O24*O24+Q24*Q24)</f>
        <v>0.33717904306468954</v>
      </c>
      <c r="T24" s="64">
        <f t="shared" ref="T24:T29" si="20">R24/S24</f>
        <v>-4.713494522451346</v>
      </c>
      <c r="U24" s="402">
        <f t="shared" ref="U24:U29" si="21">IF(T24&gt;0,(1-NORMSDIST(T24)),(NORMSDIST(T24)))</f>
        <v>1.2175213687688755E-6</v>
      </c>
      <c r="V24" s="287" t="str">
        <f t="shared" ref="V24:V29" si="22">IF(U24&lt;0.05,  "Significativa","No significativa")</f>
        <v>Significativa</v>
      </c>
      <c r="W24" s="287" t="str">
        <f t="shared" ref="W24:W29" si="23">IF(V24="Significativa",IF(R24&lt;0,"Disminución","Aumento"),"Sin cambio")</f>
        <v>Disminución</v>
      </c>
    </row>
    <row r="25" spans="1:23" x14ac:dyDescent="0.2">
      <c r="B25" s="11" t="s">
        <v>18</v>
      </c>
      <c r="C25" s="330">
        <v>22.820476531982422</v>
      </c>
      <c r="D25" s="64">
        <v>0.72764676809310913</v>
      </c>
      <c r="E25" s="330">
        <v>15.706003189086914</v>
      </c>
      <c r="F25" s="64">
        <v>0.52612847089767456</v>
      </c>
      <c r="G25" s="341">
        <f t="shared" si="12"/>
        <v>-7.1144733428955078</v>
      </c>
      <c r="H25" s="64">
        <f t="shared" si="13"/>
        <v>0.89793150462909588</v>
      </c>
      <c r="I25" s="64">
        <f t="shared" si="14"/>
        <v>-7.9231804499768028</v>
      </c>
      <c r="J25" s="402">
        <f t="shared" si="15"/>
        <v>1.1575561030505193E-15</v>
      </c>
      <c r="K25" s="287" t="str">
        <f t="shared" si="16"/>
        <v>Significativa</v>
      </c>
      <c r="L25" s="287" t="str">
        <f t="shared" si="17"/>
        <v>Disminución</v>
      </c>
      <c r="N25" s="330">
        <v>29.696142196655273</v>
      </c>
      <c r="O25" s="64">
        <v>0.34840178489685059</v>
      </c>
      <c r="P25" s="330">
        <v>22.007490158081055</v>
      </c>
      <c r="Q25" s="64">
        <v>0.29476502537727356</v>
      </c>
      <c r="R25" s="341">
        <f t="shared" si="18"/>
        <v>-7.6886520385742187</v>
      </c>
      <c r="S25" s="64">
        <f t="shared" si="19"/>
        <v>0.45636632643631375</v>
      </c>
      <c r="T25" s="64">
        <f t="shared" si="20"/>
        <v>-16.847544600000578</v>
      </c>
      <c r="U25" s="402">
        <f t="shared" si="21"/>
        <v>5.4680953627905429E-64</v>
      </c>
      <c r="V25" s="287" t="str">
        <f t="shared" si="22"/>
        <v>Significativa</v>
      </c>
      <c r="W25" s="287" t="str">
        <f t="shared" si="23"/>
        <v>Disminución</v>
      </c>
    </row>
    <row r="26" spans="1:23" x14ac:dyDescent="0.2">
      <c r="B26" s="11" t="s">
        <v>17</v>
      </c>
      <c r="C26" s="330">
        <v>28.789758682250977</v>
      </c>
      <c r="D26" s="64">
        <v>0.77952229976654053</v>
      </c>
      <c r="E26" s="330">
        <v>26.468709945678711</v>
      </c>
      <c r="F26" s="64">
        <v>0.59624600410461426</v>
      </c>
      <c r="G26" s="341">
        <f t="shared" si="12"/>
        <v>-2.3210487365722656</v>
      </c>
      <c r="H26" s="64">
        <f t="shared" si="13"/>
        <v>0.98140935049755662</v>
      </c>
      <c r="I26" s="64">
        <f t="shared" si="14"/>
        <v>-2.365015918582329</v>
      </c>
      <c r="J26" s="402">
        <f t="shared" si="15"/>
        <v>9.0146479822562769E-3</v>
      </c>
      <c r="K26" s="287" t="str">
        <f t="shared" si="16"/>
        <v>Significativa</v>
      </c>
      <c r="L26" s="287" t="str">
        <f t="shared" si="17"/>
        <v>Disminución</v>
      </c>
      <c r="N26" s="330">
        <v>63.071269989013672</v>
      </c>
      <c r="O26" s="64">
        <v>0.48591959476470947</v>
      </c>
      <c r="P26" s="330">
        <v>63.999973297119141</v>
      </c>
      <c r="Q26" s="64">
        <v>0.35925409197807312</v>
      </c>
      <c r="R26" s="341">
        <f t="shared" si="18"/>
        <v>0.92870330810546875</v>
      </c>
      <c r="S26" s="64">
        <f t="shared" si="19"/>
        <v>0.60430237065503001</v>
      </c>
      <c r="T26" s="64">
        <f t="shared" si="20"/>
        <v>1.5368189059043509</v>
      </c>
      <c r="U26" s="402">
        <f t="shared" si="21"/>
        <v>6.216883118004779E-2</v>
      </c>
      <c r="V26" s="287" t="str">
        <f t="shared" si="22"/>
        <v>No significativa</v>
      </c>
      <c r="W26" s="287" t="str">
        <f t="shared" si="23"/>
        <v>Sin cambio</v>
      </c>
    </row>
    <row r="27" spans="1:23" x14ac:dyDescent="0.2">
      <c r="B27" s="11" t="s">
        <v>216</v>
      </c>
      <c r="C27" s="330">
        <v>10.382793426513672</v>
      </c>
      <c r="D27" s="64">
        <v>0.47901535034179688</v>
      </c>
      <c r="E27" s="330">
        <v>8.2452373504638672</v>
      </c>
      <c r="F27" s="64">
        <v>0.37494736909866333</v>
      </c>
      <c r="G27" s="341">
        <f t="shared" si="12"/>
        <v>-2.1375560760498047</v>
      </c>
      <c r="H27" s="64">
        <f t="shared" si="13"/>
        <v>0.60831014742241785</v>
      </c>
      <c r="I27" s="64">
        <f t="shared" si="14"/>
        <v>-3.5139247390615371</v>
      </c>
      <c r="J27" s="402">
        <f t="shared" si="15"/>
        <v>2.2076894679876597E-4</v>
      </c>
      <c r="K27" s="287" t="str">
        <f t="shared" si="16"/>
        <v>Significativa</v>
      </c>
      <c r="L27" s="287" t="str">
        <f t="shared" si="17"/>
        <v>Disminución</v>
      </c>
      <c r="N27" s="330">
        <v>15.525420188903809</v>
      </c>
      <c r="O27" s="64">
        <v>0.39795207977294922</v>
      </c>
      <c r="P27" s="330">
        <v>13.976118087768555</v>
      </c>
      <c r="Q27" s="64">
        <v>0.33999627828598022</v>
      </c>
      <c r="R27" s="341">
        <f t="shared" si="18"/>
        <v>-1.5493021011352539</v>
      </c>
      <c r="S27" s="64">
        <f t="shared" si="19"/>
        <v>0.52341506191925113</v>
      </c>
      <c r="T27" s="64">
        <f t="shared" si="20"/>
        <v>-2.9599876156683269</v>
      </c>
      <c r="U27" s="402">
        <f t="shared" si="21"/>
        <v>1.5382570465912809E-3</v>
      </c>
      <c r="V27" s="287" t="str">
        <f t="shared" si="22"/>
        <v>Significativa</v>
      </c>
      <c r="W27" s="287" t="str">
        <f t="shared" si="23"/>
        <v>Disminución</v>
      </c>
    </row>
    <row r="28" spans="1:23" x14ac:dyDescent="0.2">
      <c r="B28" s="11" t="s">
        <v>16</v>
      </c>
      <c r="C28" s="330">
        <v>16.230600357055664</v>
      </c>
      <c r="D28" s="64">
        <v>0.65779346227645874</v>
      </c>
      <c r="E28" s="330">
        <v>14.888516426086426</v>
      </c>
      <c r="F28" s="64">
        <v>0.6077418327331543</v>
      </c>
      <c r="G28" s="341">
        <f t="shared" si="12"/>
        <v>-1.3420839309692383</v>
      </c>
      <c r="H28" s="64">
        <f t="shared" si="13"/>
        <v>0.89556818515817338</v>
      </c>
      <c r="I28" s="64">
        <f t="shared" si="14"/>
        <v>-1.4985837518694372</v>
      </c>
      <c r="J28" s="402">
        <f t="shared" si="15"/>
        <v>6.6990825234009024E-2</v>
      </c>
      <c r="K28" s="287" t="str">
        <f t="shared" si="16"/>
        <v>No significativa</v>
      </c>
      <c r="L28" s="287" t="str">
        <f t="shared" si="17"/>
        <v>Sin cambio</v>
      </c>
      <c r="N28" s="330">
        <v>16.424354553222656</v>
      </c>
      <c r="O28" s="64">
        <v>0.50337570905685425</v>
      </c>
      <c r="P28" s="330">
        <v>15.025241851806641</v>
      </c>
      <c r="Q28" s="64">
        <v>0.4973423182964325</v>
      </c>
      <c r="R28" s="341">
        <f t="shared" si="18"/>
        <v>-1.3991127014160156</v>
      </c>
      <c r="S28" s="64">
        <f t="shared" si="19"/>
        <v>0.7076273638271493</v>
      </c>
      <c r="T28" s="64">
        <f t="shared" si="20"/>
        <v>-1.9771885217228173</v>
      </c>
      <c r="U28" s="402">
        <f t="shared" si="21"/>
        <v>2.4010162286146677E-2</v>
      </c>
      <c r="V28" s="287" t="str">
        <f t="shared" si="22"/>
        <v>Significativa</v>
      </c>
      <c r="W28" s="287" t="str">
        <f t="shared" si="23"/>
        <v>Disminución</v>
      </c>
    </row>
    <row r="29" spans="1:23" x14ac:dyDescent="0.2">
      <c r="B29" s="11" t="s">
        <v>133</v>
      </c>
      <c r="C29" s="330">
        <v>21.430080413818359</v>
      </c>
      <c r="D29" s="64">
        <v>1.4782346487045288</v>
      </c>
      <c r="E29" s="330">
        <v>19.917692184448242</v>
      </c>
      <c r="F29" s="64">
        <v>0.58159011602401733</v>
      </c>
      <c r="G29" s="341">
        <f t="shared" si="12"/>
        <v>-1.5123882293701172</v>
      </c>
      <c r="H29" s="64">
        <f t="shared" si="13"/>
        <v>1.5885291120050118</v>
      </c>
      <c r="I29" s="64">
        <f t="shared" si="14"/>
        <v>-0.95206831145902582</v>
      </c>
      <c r="J29" s="402">
        <f t="shared" si="15"/>
        <v>0.1705311693369814</v>
      </c>
      <c r="K29" s="287" t="str">
        <f t="shared" si="16"/>
        <v>No significativa</v>
      </c>
      <c r="L29" s="287" t="str">
        <f t="shared" si="17"/>
        <v>Sin cambio</v>
      </c>
      <c r="N29" s="330">
        <v>25.078205108642578</v>
      </c>
      <c r="O29" s="64">
        <v>0.6891292929649353</v>
      </c>
      <c r="P29" s="330">
        <v>23.58622932434082</v>
      </c>
      <c r="Q29" s="64">
        <v>0.36725392937660217</v>
      </c>
      <c r="R29" s="341">
        <f t="shared" si="18"/>
        <v>-1.4919757843017578</v>
      </c>
      <c r="S29" s="64">
        <f t="shared" si="19"/>
        <v>0.78088067658567784</v>
      </c>
      <c r="T29" s="64">
        <f t="shared" si="20"/>
        <v>-1.9106322246636602</v>
      </c>
      <c r="U29" s="402">
        <f t="shared" si="21"/>
        <v>2.8025930079731618E-2</v>
      </c>
      <c r="V29" s="287" t="str">
        <f t="shared" si="22"/>
        <v>Significativa</v>
      </c>
      <c r="W29" s="287" t="str">
        <f t="shared" si="23"/>
        <v>Disminución</v>
      </c>
    </row>
    <row r="30" spans="1:23" ht="12.75" customHeight="1" x14ac:dyDescent="0.2">
      <c r="B30" s="9" t="s">
        <v>14</v>
      </c>
      <c r="C30" s="330"/>
      <c r="D30" s="64"/>
      <c r="E30" s="330"/>
      <c r="F30" s="64"/>
      <c r="G30" s="64"/>
      <c r="H30" s="64"/>
      <c r="I30" s="64"/>
      <c r="J30" s="64"/>
      <c r="K30" s="276"/>
      <c r="L30" s="276"/>
      <c r="N30" s="330"/>
      <c r="O30" s="64"/>
      <c r="P30" s="330"/>
      <c r="Q30" s="64"/>
      <c r="R30" s="64"/>
      <c r="S30" s="64"/>
      <c r="T30" s="64"/>
      <c r="U30" s="64"/>
      <c r="V30" s="276"/>
      <c r="W30" s="276"/>
    </row>
    <row r="31" spans="1:23" x14ac:dyDescent="0.2">
      <c r="B31" s="6" t="s">
        <v>208</v>
      </c>
      <c r="C31" s="330">
        <v>19.142396926879883</v>
      </c>
      <c r="D31" s="64">
        <v>0.64852482080459595</v>
      </c>
      <c r="E31" s="330">
        <v>21.491371154785156</v>
      </c>
      <c r="F31" s="64">
        <v>0.59040093421936035</v>
      </c>
      <c r="G31" s="341">
        <f>-(C31-E31)</f>
        <v>2.3489742279052734</v>
      </c>
      <c r="H31" s="64">
        <f>SQRT(D31*D31+F31*F31)</f>
        <v>0.87701636605409294</v>
      </c>
      <c r="I31" s="64">
        <f>G31/H31</f>
        <v>2.6783698900328075</v>
      </c>
      <c r="J31" s="402">
        <f>IF(I31&gt;0,(1-NORMSDIST(I31)),(NORMSDIST(I31)))</f>
        <v>3.6990734313846474E-3</v>
      </c>
      <c r="K31" s="287" t="str">
        <f>IF(J31&lt;0.05,  "Significativa","No significativa")</f>
        <v>Significativa</v>
      </c>
      <c r="L31" s="287" t="str">
        <f>IF(K31="Significativa",IF(G31&lt;0,"Disminución","Aumento"),"Sin cambio")</f>
        <v>Aumento</v>
      </c>
      <c r="N31" s="330">
        <v>19.422962188720703</v>
      </c>
      <c r="O31" s="64">
        <v>0.4379112720489502</v>
      </c>
      <c r="P31" s="330">
        <v>19.930019378662109</v>
      </c>
      <c r="Q31" s="64">
        <v>0.36939629912376404</v>
      </c>
      <c r="R31" s="341">
        <f>-(N31-P31)</f>
        <v>0.50705718994140625</v>
      </c>
      <c r="S31" s="64">
        <f>SQRT(O31*O31+Q31*Q31)</f>
        <v>0.57290479836868446</v>
      </c>
      <c r="T31" s="64">
        <f>R31/S31</f>
        <v>0.88506361158996094</v>
      </c>
      <c r="U31" s="402">
        <f>IF(T31&gt;0,(1-NORMSDIST(T31)),(NORMSDIST(T31)))</f>
        <v>0.18806116193588918</v>
      </c>
      <c r="V31" s="287" t="str">
        <f>IF(U31&lt;0.05,  "Significativa","No significativa")</f>
        <v>No significativa</v>
      </c>
      <c r="W31" s="287" t="str">
        <f>IF(V31="Significativa",IF(R31&lt;0,"Disminución","Aumento"),"Sin cambio")</f>
        <v>Sin cambio</v>
      </c>
    </row>
    <row r="32" spans="1:23" ht="13.5" thickBot="1" x14ac:dyDescent="0.25">
      <c r="A32" s="28"/>
      <c r="B32" s="180" t="s">
        <v>209</v>
      </c>
      <c r="C32" s="343">
        <v>51.232345581054687</v>
      </c>
      <c r="D32" s="181">
        <v>1.1178872585296631</v>
      </c>
      <c r="E32" s="343">
        <v>51.753147125244141</v>
      </c>
      <c r="F32" s="181">
        <v>0.7424665093421936</v>
      </c>
      <c r="G32" s="345">
        <f>-(C32-E32)</f>
        <v>0.52080154418945313</v>
      </c>
      <c r="H32" s="181">
        <f>SQRT(D32*D32+F32*F32)</f>
        <v>1.3419867511558181</v>
      </c>
      <c r="I32" s="181">
        <f>G32/H32</f>
        <v>0.38808247826657033</v>
      </c>
      <c r="J32" s="406">
        <f>IF(I32&gt;0,(1-NORMSDIST(I32)),(NORMSDIST(I32)))</f>
        <v>0.34897749905747644</v>
      </c>
      <c r="K32" s="288" t="str">
        <f>IF(J32&lt;0.05,  "Significativa","No significativa")</f>
        <v>No significativa</v>
      </c>
      <c r="L32" s="288" t="str">
        <f>IF(K32="Significativa",IF(G32&lt;0,"Disminución","Aumento"),"Sin cambio")</f>
        <v>Sin cambio</v>
      </c>
      <c r="M32" s="28"/>
      <c r="N32" s="343">
        <v>52.053939819335937</v>
      </c>
      <c r="O32" s="181">
        <v>0.69787245988845825</v>
      </c>
      <c r="P32" s="343">
        <v>51.630443572998047</v>
      </c>
      <c r="Q32" s="181">
        <v>0.4457792341709137</v>
      </c>
      <c r="R32" s="345">
        <f>-(N32-P32)</f>
        <v>-0.42349624633789063</v>
      </c>
      <c r="S32" s="181">
        <f>SQRT(O32*O32+Q32*Q32)</f>
        <v>0.82809727441211523</v>
      </c>
      <c r="T32" s="181">
        <f>R32/S32</f>
        <v>-0.51140881563526464</v>
      </c>
      <c r="U32" s="406">
        <f>IF(T32&gt;0,(1-NORMSDIST(T32)),(NORMSDIST(T32)))</f>
        <v>0.3045324116304482</v>
      </c>
      <c r="V32" s="288" t="str">
        <f>IF(U32&lt;0.05,  "Significativa","No significativa")</f>
        <v>No significativa</v>
      </c>
      <c r="W32" s="288" t="str">
        <f>IF(V32="Significativa",IF(R32&lt;0,"Disminución","Aumento"),"Sin cambio")</f>
        <v>Sin cambio</v>
      </c>
    </row>
    <row r="33" spans="2:46" ht="12.75" customHeight="1" thickTop="1" x14ac:dyDescent="0.2">
      <c r="B33" s="146" t="s">
        <v>228</v>
      </c>
      <c r="P33" s="4"/>
      <c r="Q33" s="4"/>
    </row>
    <row r="34" spans="2:46" x14ac:dyDescent="0.2">
      <c r="B34" s="110" t="s">
        <v>157</v>
      </c>
      <c r="P34" s="4"/>
      <c r="Q34" s="4"/>
    </row>
    <row r="35" spans="2:46" x14ac:dyDescent="0.2">
      <c r="B35" s="144"/>
      <c r="P35" s="4"/>
      <c r="Q35" s="4"/>
      <c r="AS35" s="81"/>
      <c r="AT35" s="81"/>
    </row>
    <row r="36" spans="2:46" x14ac:dyDescent="0.2">
      <c r="P36" s="4"/>
      <c r="Q36" s="4"/>
      <c r="AS36" s="81"/>
      <c r="AT36" s="81"/>
    </row>
    <row r="37" spans="2:46" x14ac:dyDescent="0.2">
      <c r="E37" s="4"/>
      <c r="F37" s="4"/>
      <c r="P37" s="4"/>
      <c r="Q37" s="4"/>
      <c r="AS37" s="81"/>
      <c r="AT37" s="81"/>
    </row>
    <row r="38" spans="2:46" x14ac:dyDescent="0.2">
      <c r="E38" s="4"/>
      <c r="F38" s="4"/>
      <c r="P38" s="4"/>
      <c r="Q38" s="4"/>
      <c r="AS38" s="81"/>
      <c r="AT38" s="81"/>
    </row>
    <row r="39" spans="2:46" x14ac:dyDescent="0.2">
      <c r="E39" s="4"/>
      <c r="F39" s="4"/>
      <c r="P39" s="4"/>
      <c r="Q39" s="4"/>
      <c r="AS39" s="81"/>
      <c r="AT39" s="81"/>
    </row>
    <row r="40" spans="2:46" x14ac:dyDescent="0.2">
      <c r="E40" s="4"/>
      <c r="F40" s="4"/>
      <c r="P40" s="4"/>
      <c r="Q40" s="4"/>
      <c r="AS40" s="81"/>
      <c r="AT40" s="81"/>
    </row>
    <row r="41" spans="2:46" x14ac:dyDescent="0.2">
      <c r="E41" s="4"/>
      <c r="F41" s="4"/>
      <c r="P41" s="4"/>
      <c r="Q41" s="4"/>
      <c r="AS41" s="81"/>
      <c r="AT41" s="81"/>
    </row>
    <row r="42" spans="2:46" x14ac:dyDescent="0.2">
      <c r="E42" s="4"/>
      <c r="F42" s="4"/>
      <c r="P42" s="4"/>
      <c r="Q42" s="4"/>
      <c r="AS42" s="81"/>
      <c r="AT42" s="81"/>
    </row>
    <row r="43" spans="2:46" x14ac:dyDescent="0.2">
      <c r="E43" s="4"/>
      <c r="F43" s="4"/>
      <c r="P43" s="4"/>
      <c r="Q43" s="4"/>
      <c r="AS43" s="81"/>
      <c r="AT43" s="81"/>
    </row>
    <row r="44" spans="2:46" x14ac:dyDescent="0.2">
      <c r="E44" s="4"/>
      <c r="F44" s="4"/>
      <c r="P44" s="4"/>
      <c r="Q44" s="4"/>
      <c r="AS44" s="81"/>
      <c r="AT44" s="81"/>
    </row>
    <row r="45" spans="2:46" x14ac:dyDescent="0.2">
      <c r="E45" s="4"/>
      <c r="F45" s="4"/>
      <c r="P45" s="4"/>
      <c r="Q45" s="4"/>
      <c r="AS45" s="81"/>
      <c r="AT45" s="81"/>
    </row>
    <row r="46" spans="2:46" x14ac:dyDescent="0.2">
      <c r="E46" s="4"/>
      <c r="F46" s="4"/>
      <c r="P46" s="4"/>
      <c r="Q46" s="4"/>
      <c r="AS46" s="81"/>
      <c r="AT46" s="81"/>
    </row>
    <row r="47" spans="2:46" x14ac:dyDescent="0.2">
      <c r="E47" s="4"/>
      <c r="F47" s="4"/>
      <c r="P47" s="4"/>
      <c r="Q47" s="4"/>
      <c r="AS47" s="81"/>
      <c r="AT47" s="81"/>
    </row>
    <row r="48" spans="2:46" x14ac:dyDescent="0.2">
      <c r="E48" s="4"/>
      <c r="F48" s="4"/>
      <c r="P48" s="4"/>
      <c r="Q48" s="4"/>
      <c r="AS48" s="81"/>
      <c r="AT48" s="81"/>
    </row>
    <row r="49" spans="5:46" x14ac:dyDescent="0.2">
      <c r="E49" s="4"/>
      <c r="F49" s="4"/>
      <c r="AS49" s="81"/>
      <c r="AT49" s="81"/>
    </row>
    <row r="50" spans="5:46" x14ac:dyDescent="0.2">
      <c r="E50" s="4"/>
      <c r="F50" s="4"/>
      <c r="AS50" s="81"/>
      <c r="AT50" s="81"/>
    </row>
    <row r="51" spans="5:46" x14ac:dyDescent="0.2">
      <c r="E51" s="4"/>
      <c r="F51" s="4"/>
      <c r="AS51" s="81"/>
      <c r="AT51" s="81"/>
    </row>
    <row r="52" spans="5:46" x14ac:dyDescent="0.2">
      <c r="E52" s="4"/>
      <c r="F52" s="4"/>
      <c r="AS52" s="81"/>
      <c r="AT52" s="81"/>
    </row>
    <row r="53" spans="5:46" x14ac:dyDescent="0.2">
      <c r="AS53" s="81"/>
      <c r="AT53" s="81"/>
    </row>
    <row r="54" spans="5:46" x14ac:dyDescent="0.2">
      <c r="AS54" s="81"/>
      <c r="AT54" s="81"/>
    </row>
    <row r="55" spans="5:46" x14ac:dyDescent="0.2">
      <c r="AS55" s="81"/>
      <c r="AT55" s="81"/>
    </row>
    <row r="56" spans="5:46" x14ac:dyDescent="0.2">
      <c r="AS56" s="81"/>
      <c r="AT56" s="81"/>
    </row>
    <row r="57" spans="5:46" x14ac:dyDescent="0.2">
      <c r="AS57" s="81"/>
      <c r="AT57" s="81"/>
    </row>
    <row r="58" spans="5:46" x14ac:dyDescent="0.2">
      <c r="AS58" s="81"/>
      <c r="AT58" s="81"/>
    </row>
    <row r="59" spans="5:46" x14ac:dyDescent="0.2">
      <c r="AS59" s="81"/>
      <c r="AT59" s="81"/>
    </row>
    <row r="60" spans="5:46" x14ac:dyDescent="0.2">
      <c r="AS60" s="81"/>
      <c r="AT60" s="81"/>
    </row>
    <row r="61" spans="5:46" x14ac:dyDescent="0.2">
      <c r="AS61" s="81"/>
      <c r="AT61" s="81"/>
    </row>
  </sheetData>
  <mergeCells count="22">
    <mergeCell ref="N11:O11"/>
    <mergeCell ref="P11:Q11"/>
    <mergeCell ref="G11:H12"/>
    <mergeCell ref="I10:I12"/>
    <mergeCell ref="K10:K12"/>
    <mergeCell ref="L10:L12"/>
    <mergeCell ref="B6:W6"/>
    <mergeCell ref="B7:W7"/>
    <mergeCell ref="B8:W8"/>
    <mergeCell ref="C9:L9"/>
    <mergeCell ref="N9:W9"/>
    <mergeCell ref="B9:B12"/>
    <mergeCell ref="R11:S12"/>
    <mergeCell ref="J10:J12"/>
    <mergeCell ref="U10:U12"/>
    <mergeCell ref="T10:T12"/>
    <mergeCell ref="V10:V12"/>
    <mergeCell ref="W10:W12"/>
    <mergeCell ref="C10:F10"/>
    <mergeCell ref="C11:D11"/>
    <mergeCell ref="E11:F11"/>
    <mergeCell ref="N10:Q10"/>
  </mergeCells>
  <printOptions horizontalCentered="1"/>
  <pageMargins left="0.19685039370078741" right="0.19685039370078741" top="0.78740157480314965" bottom="0.78740157480314965" header="0" footer="1.1811023622047245"/>
  <pageSetup scale="90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6:AB62"/>
  <sheetViews>
    <sheetView zoomScaleNormal="100" zoomScaleSheetLayoutView="85" workbookViewId="0"/>
  </sheetViews>
  <sheetFormatPr baseColWidth="10" defaultRowHeight="12.75" x14ac:dyDescent="0.2"/>
  <cols>
    <col min="1" max="1" width="1.7109375" style="12" customWidth="1"/>
    <col min="2" max="2" width="58.28515625" style="12" customWidth="1"/>
    <col min="3" max="8" width="10.7109375" style="12" customWidth="1"/>
    <col min="9" max="10" width="11.7109375" style="12" customWidth="1"/>
    <col min="11" max="12" width="13.7109375" style="12" customWidth="1"/>
    <col min="13" max="13" width="1.7109375" style="12" customWidth="1"/>
    <col min="14" max="19" width="10.7109375" style="12" customWidth="1"/>
    <col min="20" max="20" width="12.28515625" style="12" bestFit="1" customWidth="1"/>
    <col min="21" max="21" width="11.140625" style="12" customWidth="1"/>
    <col min="22" max="23" width="13.7109375" style="12" customWidth="1"/>
    <col min="24" max="16384" width="11.42578125" style="12"/>
  </cols>
  <sheetData>
    <row r="6" spans="1:24" ht="15" x14ac:dyDescent="0.25">
      <c r="A6" s="47"/>
      <c r="B6" s="486" t="s">
        <v>12</v>
      </c>
      <c r="C6" s="486"/>
      <c r="D6" s="486"/>
      <c r="E6" s="486"/>
      <c r="F6" s="486"/>
      <c r="G6" s="486"/>
      <c r="H6" s="486"/>
      <c r="I6" s="486"/>
      <c r="J6" s="486"/>
      <c r="K6" s="486"/>
      <c r="L6" s="486"/>
      <c r="M6" s="486"/>
      <c r="N6" s="486"/>
      <c r="O6" s="486"/>
      <c r="P6" s="486"/>
      <c r="Q6" s="486"/>
      <c r="R6" s="486"/>
      <c r="S6" s="486"/>
      <c r="T6" s="486"/>
      <c r="U6" s="486"/>
      <c r="V6" s="486"/>
      <c r="W6" s="486"/>
    </row>
    <row r="7" spans="1:24" ht="15.75" customHeight="1" x14ac:dyDescent="0.2">
      <c r="A7" s="3"/>
      <c r="B7" s="446" t="s">
        <v>154</v>
      </c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  <c r="O7" s="446"/>
      <c r="P7" s="446"/>
      <c r="Q7" s="446"/>
      <c r="R7" s="446"/>
      <c r="S7" s="446"/>
      <c r="T7" s="446"/>
      <c r="U7" s="446"/>
      <c r="V7" s="446"/>
      <c r="W7" s="446"/>
    </row>
    <row r="8" spans="1:24" ht="20.100000000000001" customHeight="1" thickBot="1" x14ac:dyDescent="0.25">
      <c r="A8" s="204"/>
      <c r="B8" s="447" t="s">
        <v>244</v>
      </c>
      <c r="C8" s="447"/>
      <c r="D8" s="447"/>
      <c r="E8" s="447"/>
      <c r="F8" s="447"/>
      <c r="G8" s="447"/>
      <c r="H8" s="447"/>
      <c r="I8" s="447"/>
      <c r="J8" s="447"/>
      <c r="K8" s="447"/>
      <c r="L8" s="447"/>
      <c r="M8" s="447"/>
      <c r="N8" s="447"/>
      <c r="O8" s="447"/>
      <c r="P8" s="447"/>
      <c r="Q8" s="447"/>
      <c r="R8" s="447"/>
      <c r="S8" s="447"/>
      <c r="T8" s="447"/>
      <c r="U8" s="447"/>
      <c r="V8" s="447"/>
      <c r="W8" s="447"/>
    </row>
    <row r="9" spans="1:24" ht="15.75" thickTop="1" x14ac:dyDescent="0.2">
      <c r="A9" s="186"/>
      <c r="B9" s="421" t="s">
        <v>143</v>
      </c>
      <c r="C9" s="449" t="s">
        <v>235</v>
      </c>
      <c r="D9" s="449"/>
      <c r="E9" s="449"/>
      <c r="F9" s="449"/>
      <c r="G9" s="449"/>
      <c r="H9" s="449"/>
      <c r="I9" s="449"/>
      <c r="J9" s="449"/>
      <c r="K9" s="449"/>
      <c r="L9" s="449"/>
      <c r="M9" s="186"/>
      <c r="N9" s="449" t="s">
        <v>161</v>
      </c>
      <c r="O9" s="449"/>
      <c r="P9" s="449"/>
      <c r="Q9" s="449"/>
      <c r="R9" s="449"/>
      <c r="S9" s="449"/>
      <c r="T9" s="449"/>
      <c r="U9" s="449"/>
      <c r="V9" s="449"/>
      <c r="W9" s="449"/>
    </row>
    <row r="10" spans="1:24" s="24" customFormat="1" ht="36" x14ac:dyDescent="0.2">
      <c r="B10" s="448"/>
      <c r="C10" s="476" t="s">
        <v>78</v>
      </c>
      <c r="D10" s="476"/>
      <c r="E10" s="476"/>
      <c r="F10" s="476"/>
      <c r="G10" s="261" t="s">
        <v>206</v>
      </c>
      <c r="H10" s="261" t="s">
        <v>29</v>
      </c>
      <c r="I10" s="443" t="s">
        <v>28</v>
      </c>
      <c r="J10" s="443" t="s">
        <v>151</v>
      </c>
      <c r="K10" s="443" t="s">
        <v>141</v>
      </c>
      <c r="L10" s="443" t="s">
        <v>87</v>
      </c>
      <c r="N10" s="476" t="s">
        <v>78</v>
      </c>
      <c r="O10" s="476"/>
      <c r="P10" s="476"/>
      <c r="Q10" s="476"/>
      <c r="R10" s="261" t="s">
        <v>206</v>
      </c>
      <c r="S10" s="261" t="s">
        <v>29</v>
      </c>
      <c r="T10" s="443" t="s">
        <v>28</v>
      </c>
      <c r="U10" s="443" t="s">
        <v>151</v>
      </c>
      <c r="V10" s="443" t="s">
        <v>141</v>
      </c>
      <c r="W10" s="443" t="s">
        <v>87</v>
      </c>
    </row>
    <row r="11" spans="1:24" s="24" customFormat="1" ht="14.25" customHeight="1" x14ac:dyDescent="0.2">
      <c r="B11" s="448"/>
      <c r="C11" s="488">
        <v>2010</v>
      </c>
      <c r="D11" s="488"/>
      <c r="E11" s="488">
        <v>2012</v>
      </c>
      <c r="F11" s="488"/>
      <c r="G11" s="474" t="s">
        <v>207</v>
      </c>
      <c r="H11" s="474"/>
      <c r="I11" s="443"/>
      <c r="J11" s="443"/>
      <c r="K11" s="443"/>
      <c r="L11" s="443"/>
      <c r="N11" s="488">
        <v>2010</v>
      </c>
      <c r="O11" s="488"/>
      <c r="P11" s="488">
        <v>2012</v>
      </c>
      <c r="Q11" s="488"/>
      <c r="R11" s="474" t="s">
        <v>207</v>
      </c>
      <c r="S11" s="474"/>
      <c r="T11" s="443"/>
      <c r="U11" s="443"/>
      <c r="V11" s="443"/>
      <c r="W11" s="443"/>
    </row>
    <row r="12" spans="1:24" ht="39" thickBot="1" x14ac:dyDescent="0.25">
      <c r="A12" s="36"/>
      <c r="B12" s="422"/>
      <c r="C12" s="257" t="s">
        <v>78</v>
      </c>
      <c r="D12" s="257" t="s">
        <v>149</v>
      </c>
      <c r="E12" s="257" t="s">
        <v>78</v>
      </c>
      <c r="F12" s="257" t="s">
        <v>149</v>
      </c>
      <c r="G12" s="425"/>
      <c r="H12" s="425"/>
      <c r="I12" s="444"/>
      <c r="J12" s="444"/>
      <c r="K12" s="444"/>
      <c r="L12" s="444"/>
      <c r="M12" s="36"/>
      <c r="N12" s="257" t="s">
        <v>78</v>
      </c>
      <c r="O12" s="257" t="s">
        <v>149</v>
      </c>
      <c r="P12" s="257" t="s">
        <v>78</v>
      </c>
      <c r="Q12" s="257" t="s">
        <v>149</v>
      </c>
      <c r="R12" s="425"/>
      <c r="S12" s="425"/>
      <c r="T12" s="444"/>
      <c r="U12" s="444"/>
      <c r="V12" s="444"/>
      <c r="W12" s="444"/>
    </row>
    <row r="13" spans="1:24" x14ac:dyDescent="0.2">
      <c r="B13" s="9" t="s">
        <v>138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N13" s="45"/>
      <c r="O13" s="45"/>
      <c r="P13" s="45"/>
      <c r="Q13" s="46"/>
      <c r="R13" s="45"/>
      <c r="S13" s="45"/>
      <c r="T13" s="45"/>
      <c r="U13" s="45"/>
      <c r="V13" s="45"/>
      <c r="W13" s="45"/>
    </row>
    <row r="14" spans="1:24" x14ac:dyDescent="0.2">
      <c r="B14" s="16" t="s">
        <v>27</v>
      </c>
      <c r="C14" s="341">
        <v>74.418960571289063</v>
      </c>
      <c r="D14" s="64">
        <v>1.3046002388000488</v>
      </c>
      <c r="E14" s="341">
        <v>72.014518737792969</v>
      </c>
      <c r="F14" s="64">
        <v>1.1681550741195679</v>
      </c>
      <c r="G14" s="341">
        <f t="shared" ref="G14:G19" si="0">-(C14-E14)</f>
        <v>-2.4044418334960938</v>
      </c>
      <c r="H14" s="64">
        <f t="shared" ref="H14:H19" si="1">SQRT(D14*D14+F14*F14)</f>
        <v>1.7511619172048134</v>
      </c>
      <c r="I14" s="64">
        <f t="shared" ref="I14:I19" si="2">G14/H14</f>
        <v>-1.373055118360522</v>
      </c>
      <c r="J14" s="402">
        <f t="shared" ref="J14:J19" si="3">IF(I14&gt;0,(1-NORMSDIST(I14)),(NORMSDIST(I14)))</f>
        <v>8.4867606140887661E-2</v>
      </c>
      <c r="K14" s="282" t="str">
        <f t="shared" ref="K14:K19" si="4">IF(J14&lt;0.05,  "Significativa","No significativa")</f>
        <v>No significativa</v>
      </c>
      <c r="L14" s="282" t="str">
        <f t="shared" ref="L14:L19" si="5">IF(K14="Significativa",IF(G14&lt;0,"Disminución","Aumento"),"Sin cambio")</f>
        <v>Sin cambio</v>
      </c>
      <c r="M14" s="44"/>
      <c r="N14" s="341">
        <v>42.877117156982422</v>
      </c>
      <c r="O14" s="64">
        <v>0.6796259880065918</v>
      </c>
      <c r="P14" s="341">
        <v>42.513908386230469</v>
      </c>
      <c r="Q14" s="64">
        <v>0.45284140110015869</v>
      </c>
      <c r="R14" s="341">
        <f t="shared" ref="R14:R19" si="6">-(N14-P14)</f>
        <v>-0.36320877075195313</v>
      </c>
      <c r="S14" s="64">
        <f t="shared" ref="S14:S19" si="7">SQRT(O14*O14+Q14*Q14)</f>
        <v>0.81667424235388419</v>
      </c>
      <c r="T14" s="64">
        <f t="shared" ref="T14:T19" si="8">R14/S14</f>
        <v>-0.44474130799703393</v>
      </c>
      <c r="U14" s="402">
        <f t="shared" ref="U14:U19" si="9">IF(T14&gt;0,(1-NORMSDIST(T14)),(NORMSDIST(T14)))</f>
        <v>0.32825335679914192</v>
      </c>
      <c r="V14" s="282" t="str">
        <f t="shared" ref="V14:V19" si="10">IF(U14&lt;0.05,  "Significativa","No significativa")</f>
        <v>No significativa</v>
      </c>
      <c r="W14" s="282" t="str">
        <f t="shared" ref="W14:W19" si="11">IF(V14="Significativa",IF(R14&lt;0,"Disminución","Aumento"),"Sin cambio")</f>
        <v>Sin cambio</v>
      </c>
      <c r="X14" s="12" t="s">
        <v>83</v>
      </c>
    </row>
    <row r="15" spans="1:24" ht="12.75" customHeight="1" x14ac:dyDescent="0.2">
      <c r="B15" s="16" t="s">
        <v>26</v>
      </c>
      <c r="C15" s="341">
        <v>40.746257781982422</v>
      </c>
      <c r="D15" s="64">
        <v>1.2138168811798096</v>
      </c>
      <c r="E15" s="341">
        <v>45.421890258789063</v>
      </c>
      <c r="F15" s="64">
        <v>1.226454496383667</v>
      </c>
      <c r="G15" s="341">
        <f t="shared" si="0"/>
        <v>4.6756324768066406</v>
      </c>
      <c r="H15" s="64">
        <f t="shared" si="1"/>
        <v>1.7255555779912723</v>
      </c>
      <c r="I15" s="64">
        <f t="shared" si="2"/>
        <v>2.7096388759900547</v>
      </c>
      <c r="J15" s="402">
        <f t="shared" si="3"/>
        <v>3.3678250177960889E-3</v>
      </c>
      <c r="K15" s="282" t="str">
        <f t="shared" si="4"/>
        <v>Significativa</v>
      </c>
      <c r="L15" s="282" t="str">
        <f t="shared" si="5"/>
        <v>Aumento</v>
      </c>
      <c r="M15" s="44"/>
      <c r="N15" s="341">
        <v>35.09515380859375</v>
      </c>
      <c r="O15" s="64">
        <v>0.55702143907546997</v>
      </c>
      <c r="P15" s="341">
        <v>35.538608551025391</v>
      </c>
      <c r="Q15" s="64">
        <v>0.386598140001297</v>
      </c>
      <c r="R15" s="341">
        <f t="shared" si="6"/>
        <v>0.44345474243164063</v>
      </c>
      <c r="S15" s="64">
        <f t="shared" si="7"/>
        <v>0.67803466389423628</v>
      </c>
      <c r="T15" s="64">
        <f t="shared" si="8"/>
        <v>0.65402960356730855</v>
      </c>
      <c r="U15" s="402">
        <f t="shared" si="9"/>
        <v>0.25654636666847619</v>
      </c>
      <c r="V15" s="282" t="str">
        <f t="shared" si="10"/>
        <v>No significativa</v>
      </c>
      <c r="W15" s="282" t="str">
        <f t="shared" si="11"/>
        <v>Sin cambio</v>
      </c>
    </row>
    <row r="16" spans="1:24" ht="12.75" customHeight="1" x14ac:dyDescent="0.2">
      <c r="B16" s="16" t="s">
        <v>25</v>
      </c>
      <c r="C16" s="341">
        <v>33.672702789306641</v>
      </c>
      <c r="D16" s="64">
        <v>1.5904141664505005</v>
      </c>
      <c r="E16" s="341">
        <v>26.592630386352539</v>
      </c>
      <c r="F16" s="64">
        <v>1.4698165655136108</v>
      </c>
      <c r="G16" s="341">
        <f t="shared" si="0"/>
        <v>-7.0800724029541016</v>
      </c>
      <c r="H16" s="64">
        <f t="shared" si="1"/>
        <v>2.1655895172226582</v>
      </c>
      <c r="I16" s="64">
        <f t="shared" si="2"/>
        <v>-3.2693510689108836</v>
      </c>
      <c r="J16" s="402">
        <f t="shared" si="3"/>
        <v>5.3897233309493757E-4</v>
      </c>
      <c r="K16" s="282" t="str">
        <f t="shared" si="4"/>
        <v>Significativa</v>
      </c>
      <c r="L16" s="282" t="str">
        <f t="shared" si="5"/>
        <v>Disminución</v>
      </c>
      <c r="M16" s="44"/>
      <c r="N16" s="341">
        <v>7.7819595336914062</v>
      </c>
      <c r="O16" s="64">
        <v>0.27381527423858643</v>
      </c>
      <c r="P16" s="341">
        <v>6.9752984046936035</v>
      </c>
      <c r="Q16" s="64">
        <v>0.24974299967288971</v>
      </c>
      <c r="R16" s="341">
        <f t="shared" si="6"/>
        <v>-0.80666112899780273</v>
      </c>
      <c r="S16" s="64">
        <f t="shared" si="7"/>
        <v>0.37060271220265684</v>
      </c>
      <c r="T16" s="64">
        <f t="shared" si="8"/>
        <v>-2.1766196048686655</v>
      </c>
      <c r="U16" s="402">
        <f t="shared" si="9"/>
        <v>1.4754480590840674E-2</v>
      </c>
      <c r="V16" s="282" t="str">
        <f t="shared" si="10"/>
        <v>Significativa</v>
      </c>
      <c r="W16" s="282" t="str">
        <f t="shared" si="11"/>
        <v>Disminución</v>
      </c>
    </row>
    <row r="17" spans="1:23" x14ac:dyDescent="0.2">
      <c r="B17" s="16" t="s">
        <v>24</v>
      </c>
      <c r="C17" s="341">
        <v>18.568498611450195</v>
      </c>
      <c r="D17" s="64">
        <v>1.0807579755783081</v>
      </c>
      <c r="E17" s="341">
        <v>19.873615264892578</v>
      </c>
      <c r="F17" s="64">
        <v>0.96282458305358887</v>
      </c>
      <c r="G17" s="341">
        <f t="shared" si="0"/>
        <v>1.3051166534423828</v>
      </c>
      <c r="H17" s="64">
        <f t="shared" si="1"/>
        <v>1.4474353109926674</v>
      </c>
      <c r="I17" s="64">
        <f t="shared" si="2"/>
        <v>0.90167528975600242</v>
      </c>
      <c r="J17" s="402">
        <f t="shared" si="3"/>
        <v>0.18361469155000787</v>
      </c>
      <c r="K17" s="282" t="str">
        <f t="shared" si="4"/>
        <v>No significativa</v>
      </c>
      <c r="L17" s="282" t="str">
        <f t="shared" si="5"/>
        <v>Sin cambio</v>
      </c>
      <c r="M17" s="44"/>
      <c r="N17" s="341">
        <v>28.995121002197266</v>
      </c>
      <c r="O17" s="64">
        <v>0.73195189237594604</v>
      </c>
      <c r="P17" s="341">
        <v>29.387027740478516</v>
      </c>
      <c r="Q17" s="64">
        <v>0.37071561813354492</v>
      </c>
      <c r="R17" s="341">
        <f t="shared" si="6"/>
        <v>0.39190673828125</v>
      </c>
      <c r="S17" s="64">
        <f t="shared" si="7"/>
        <v>0.82047769151931538</v>
      </c>
      <c r="T17" s="64">
        <f t="shared" si="8"/>
        <v>0.47765678742043394</v>
      </c>
      <c r="U17" s="402">
        <f t="shared" si="9"/>
        <v>0.31644725272686547</v>
      </c>
      <c r="V17" s="282" t="str">
        <f t="shared" si="10"/>
        <v>No significativa</v>
      </c>
      <c r="W17" s="282" t="str">
        <f t="shared" si="11"/>
        <v>Sin cambio</v>
      </c>
    </row>
    <row r="18" spans="1:23" x14ac:dyDescent="0.2">
      <c r="B18" s="16" t="s">
        <v>23</v>
      </c>
      <c r="C18" s="341">
        <v>1.937517523765564</v>
      </c>
      <c r="D18" s="64">
        <v>0.21355235576629639</v>
      </c>
      <c r="E18" s="341">
        <v>2.4220840930938721</v>
      </c>
      <c r="F18" s="64">
        <v>0.30477988719940186</v>
      </c>
      <c r="G18" s="341">
        <f t="shared" si="0"/>
        <v>0.48456656932830811</v>
      </c>
      <c r="H18" s="64">
        <f t="shared" si="1"/>
        <v>0.37214968533456394</v>
      </c>
      <c r="I18" s="64">
        <f t="shared" si="2"/>
        <v>1.3020743760475868</v>
      </c>
      <c r="J18" s="402">
        <f t="shared" si="3"/>
        <v>9.6445480820214424E-2</v>
      </c>
      <c r="K18" s="282" t="str">
        <f t="shared" si="4"/>
        <v>No significativa</v>
      </c>
      <c r="L18" s="282" t="str">
        <f t="shared" si="5"/>
        <v>Sin cambio</v>
      </c>
      <c r="M18" s="44"/>
      <c r="N18" s="341">
        <v>6.4305343627929687</v>
      </c>
      <c r="O18" s="64">
        <v>0.17763549089431763</v>
      </c>
      <c r="P18" s="341">
        <v>6.6796207427978516</v>
      </c>
      <c r="Q18" s="64">
        <v>0.17219358682632446</v>
      </c>
      <c r="R18" s="341">
        <f t="shared" si="6"/>
        <v>0.24908638000488281</v>
      </c>
      <c r="S18" s="64">
        <f t="shared" si="7"/>
        <v>0.24739644089877313</v>
      </c>
      <c r="T18" s="64">
        <f t="shared" si="8"/>
        <v>1.0068308949796134</v>
      </c>
      <c r="U18" s="402">
        <f t="shared" si="9"/>
        <v>0.15700802259354263</v>
      </c>
      <c r="V18" s="282" t="str">
        <f t="shared" si="10"/>
        <v>No significativa</v>
      </c>
      <c r="W18" s="282" t="str">
        <f t="shared" si="11"/>
        <v>Sin cambio</v>
      </c>
    </row>
    <row r="19" spans="1:23" x14ac:dyDescent="0.2">
      <c r="B19" s="16" t="s">
        <v>77</v>
      </c>
      <c r="C19" s="341">
        <v>5.0750236511230469</v>
      </c>
      <c r="D19" s="64">
        <v>0.40192064642906189</v>
      </c>
      <c r="E19" s="341">
        <v>5.6897811889648437</v>
      </c>
      <c r="F19" s="64">
        <v>0.43311822414398193</v>
      </c>
      <c r="G19" s="341">
        <f t="shared" si="0"/>
        <v>0.61475753784179688</v>
      </c>
      <c r="H19" s="64">
        <f t="shared" si="1"/>
        <v>0.59087359232884284</v>
      </c>
      <c r="I19" s="64">
        <f t="shared" si="2"/>
        <v>1.0404214130112313</v>
      </c>
      <c r="J19" s="402">
        <f t="shared" si="3"/>
        <v>0.14907207880223083</v>
      </c>
      <c r="K19" s="282" t="str">
        <f t="shared" si="4"/>
        <v>No significativa</v>
      </c>
      <c r="L19" s="282" t="str">
        <f t="shared" si="5"/>
        <v>Sin cambio</v>
      </c>
      <c r="M19" s="44"/>
      <c r="N19" s="341">
        <v>21.697229385375977</v>
      </c>
      <c r="O19" s="64">
        <v>0.33284887671470642</v>
      </c>
      <c r="P19" s="341">
        <v>21.41944694519043</v>
      </c>
      <c r="Q19" s="64">
        <v>0.29860386252403259</v>
      </c>
      <c r="R19" s="341">
        <f t="shared" si="6"/>
        <v>-0.27778244018554688</v>
      </c>
      <c r="S19" s="64">
        <f t="shared" si="7"/>
        <v>0.44716064389044036</v>
      </c>
      <c r="T19" s="64">
        <f t="shared" si="8"/>
        <v>-0.62121397305619508</v>
      </c>
      <c r="U19" s="402">
        <f t="shared" si="9"/>
        <v>0.26722942346027756</v>
      </c>
      <c r="V19" s="282" t="str">
        <f t="shared" si="10"/>
        <v>No significativa</v>
      </c>
      <c r="W19" s="282" t="str">
        <f t="shared" si="11"/>
        <v>Sin cambio</v>
      </c>
    </row>
    <row r="20" spans="1:23" x14ac:dyDescent="0.2">
      <c r="B20" s="14" t="s">
        <v>22</v>
      </c>
      <c r="C20" s="342"/>
      <c r="D20" s="64"/>
      <c r="E20" s="342"/>
      <c r="F20" s="64"/>
      <c r="G20" s="64"/>
      <c r="H20" s="64"/>
      <c r="I20" s="64"/>
      <c r="J20" s="64"/>
      <c r="K20" s="283"/>
      <c r="L20" s="283"/>
      <c r="M20" s="44"/>
      <c r="N20" s="342"/>
      <c r="O20" s="64"/>
      <c r="P20" s="342"/>
      <c r="Q20" s="64"/>
      <c r="R20" s="64"/>
      <c r="S20" s="64"/>
      <c r="T20" s="64"/>
      <c r="U20" s="64"/>
      <c r="V20" s="283"/>
      <c r="W20" s="283"/>
    </row>
    <row r="21" spans="1:23" x14ac:dyDescent="0.2">
      <c r="B21" s="11" t="s">
        <v>21</v>
      </c>
      <c r="C21" s="330">
        <v>92.987457275390625</v>
      </c>
      <c r="D21" s="64">
        <v>0.47568291425704956</v>
      </c>
      <c r="E21" s="330">
        <v>91.888137817382813</v>
      </c>
      <c r="F21" s="64">
        <v>0.53867757320404053</v>
      </c>
      <c r="G21" s="341">
        <f>-(C21-E21)</f>
        <v>-1.0993194580078125</v>
      </c>
      <c r="H21" s="64">
        <f>SQRT(D21*D21+F21*F21)</f>
        <v>0.71864300093236422</v>
      </c>
      <c r="I21" s="64">
        <f>G21/H21</f>
        <v>-1.5297156676980925</v>
      </c>
      <c r="J21" s="402">
        <f>IF(I21&gt;0,(1-NORMSDIST(I21)),(NORMSDIST(I21)))</f>
        <v>6.3043561877721921E-2</v>
      </c>
      <c r="K21" s="282" t="str">
        <f>IF(J21&lt;0.05,  "Significativa","No significativa")</f>
        <v>No significativa</v>
      </c>
      <c r="L21" s="282" t="str">
        <f>IF(K21="Significativa",IF(G21&lt;0,"Disminución","Aumento"),"Sin cambio")</f>
        <v>Sin cambio</v>
      </c>
      <c r="M21" s="44"/>
      <c r="N21" s="330">
        <v>71.872238159179687</v>
      </c>
      <c r="O21" s="64">
        <v>0.36963662505149841</v>
      </c>
      <c r="P21" s="330">
        <v>71.900932312011719</v>
      </c>
      <c r="Q21" s="64">
        <v>0.33558443188667297</v>
      </c>
      <c r="R21" s="341">
        <f>-(N21-P21)</f>
        <v>2.869415283203125E-2</v>
      </c>
      <c r="S21" s="64">
        <f>SQRT(O21*O21+Q21*Q21)</f>
        <v>0.49924757936735464</v>
      </c>
      <c r="T21" s="64">
        <f>R21/S21</f>
        <v>5.7474796108961439E-2</v>
      </c>
      <c r="U21" s="402">
        <f>IF(T21&gt;0,(1-NORMSDIST(T21)),(NORMSDIST(T21)))</f>
        <v>0.47708349135187922</v>
      </c>
      <c r="V21" s="282" t="str">
        <f>IF(U21&lt;0.05,  "Significativa","No significativa")</f>
        <v>No significativa</v>
      </c>
      <c r="W21" s="282" t="str">
        <f>IF(V21="Significativa",IF(R21&lt;0,"Disminución","Aumento"),"Sin cambio")</f>
        <v>Sin cambio</v>
      </c>
    </row>
    <row r="22" spans="1:23" ht="12.75" customHeight="1" x14ac:dyDescent="0.2">
      <c r="B22" s="11" t="s">
        <v>20</v>
      </c>
      <c r="C22" s="330">
        <v>57.350181579589844</v>
      </c>
      <c r="D22" s="64">
        <v>1.3966150283813477</v>
      </c>
      <c r="E22" s="330">
        <v>47.883041381835938</v>
      </c>
      <c r="F22" s="64">
        <v>1.4605221748352051</v>
      </c>
      <c r="G22" s="341">
        <f>-(C22-E22)</f>
        <v>-9.4671401977539062</v>
      </c>
      <c r="H22" s="64">
        <f>SQRT(D22*D22+F22*F22)</f>
        <v>2.0208064134612176</v>
      </c>
      <c r="I22" s="64">
        <f>G22/H22</f>
        <v>-4.6848328146082441</v>
      </c>
      <c r="J22" s="402">
        <f>IF(I22&gt;0,(1-NORMSDIST(I22)),(NORMSDIST(I22)))</f>
        <v>1.40094271179588E-6</v>
      </c>
      <c r="K22" s="282" t="str">
        <f>IF(J22&lt;0.05,  "Significativa","No significativa")</f>
        <v>Significativa</v>
      </c>
      <c r="L22" s="282" t="str">
        <f>IF(K22="Significativa",IF(G22&lt;0,"Disminución","Aumento"),"Sin cambio")</f>
        <v>Disminución</v>
      </c>
      <c r="M22" s="44"/>
      <c r="N22" s="330">
        <v>22.628524780273438</v>
      </c>
      <c r="O22" s="64">
        <v>0.3679637610912323</v>
      </c>
      <c r="P22" s="330">
        <v>18.864410400390625</v>
      </c>
      <c r="Q22" s="64">
        <v>0.37565118074417114</v>
      </c>
      <c r="R22" s="341">
        <f>-(N22-P22)</f>
        <v>-3.7641143798828125</v>
      </c>
      <c r="S22" s="64">
        <f>SQRT(O22*O22+Q22*Q22)</f>
        <v>0.5258432647385487</v>
      </c>
      <c r="T22" s="64">
        <f>R22/S22</f>
        <v>-7.1582439717172086</v>
      </c>
      <c r="U22" s="402">
        <f>IF(T22&gt;0,(1-NORMSDIST(T22)),(NORMSDIST(T22)))</f>
        <v>4.0858515519479795E-13</v>
      </c>
      <c r="V22" s="282" t="str">
        <f>IF(U22&lt;0.05,  "Significativa","No significativa")</f>
        <v>Significativa</v>
      </c>
      <c r="W22" s="282" t="str">
        <f>IF(V22="Significativa",IF(R22&lt;0,"Disminución","Aumento"),"Sin cambio")</f>
        <v>Disminución</v>
      </c>
    </row>
    <row r="23" spans="1:23" x14ac:dyDescent="0.2">
      <c r="B23" s="13" t="s">
        <v>137</v>
      </c>
      <c r="C23" s="342"/>
      <c r="D23" s="64"/>
      <c r="E23" s="342"/>
      <c r="F23" s="64"/>
      <c r="G23" s="64"/>
      <c r="H23" s="64"/>
      <c r="I23" s="64"/>
      <c r="J23" s="64"/>
      <c r="K23" s="283"/>
      <c r="L23" s="283"/>
      <c r="M23" s="44"/>
      <c r="N23" s="342"/>
      <c r="O23" s="64"/>
      <c r="P23" s="342"/>
      <c r="Q23" s="64"/>
      <c r="R23" s="64"/>
      <c r="S23" s="64"/>
      <c r="T23" s="64"/>
      <c r="U23" s="64"/>
      <c r="V23" s="283"/>
      <c r="W23" s="283"/>
    </row>
    <row r="24" spans="1:23" x14ac:dyDescent="0.2">
      <c r="B24" s="6" t="s">
        <v>19</v>
      </c>
      <c r="C24" s="330">
        <v>36.237960815429687</v>
      </c>
      <c r="D24" s="64">
        <v>0.74843668937683105</v>
      </c>
      <c r="E24" s="330">
        <v>34.089939117431641</v>
      </c>
      <c r="F24" s="64">
        <v>0.82208740711212158</v>
      </c>
      <c r="G24" s="341">
        <f t="shared" ref="G24:G29" si="12">-(C24-E24)</f>
        <v>-2.1480216979980469</v>
      </c>
      <c r="H24" s="64">
        <f t="shared" ref="H24:H29" si="13">SQRT(D24*D24+F24*F24)</f>
        <v>1.1117487049408612</v>
      </c>
      <c r="I24" s="64">
        <f t="shared" ref="I24:I29" si="14">G24/H24</f>
        <v>-1.9321108164567726</v>
      </c>
      <c r="J24" s="402">
        <f t="shared" ref="J24:J29" si="15">IF(I24&gt;0,(1-NORMSDIST(I24)),(NORMSDIST(I24)))</f>
        <v>2.6672914785841946E-2</v>
      </c>
      <c r="K24" s="282" t="str">
        <f t="shared" ref="K24:K29" si="16">IF(J24&lt;0.05,  "Significativa","No significativa")</f>
        <v>Significativa</v>
      </c>
      <c r="L24" s="282" t="str">
        <f t="shared" ref="L24:L29" si="17">IF(K24="Significativa",IF(G24&lt;0,"Disminución","Aumento"),"Sin cambio")</f>
        <v>Disminución</v>
      </c>
      <c r="M24" s="44"/>
      <c r="N24" s="330">
        <v>18.946813583374023</v>
      </c>
      <c r="O24" s="64">
        <v>0.32907575368881226</v>
      </c>
      <c r="P24" s="330">
        <v>17.644693374633789</v>
      </c>
      <c r="Q24" s="64">
        <v>0.22487980127334595</v>
      </c>
      <c r="R24" s="341">
        <f t="shared" ref="R24:R29" si="18">-(N24-P24)</f>
        <v>-1.3021202087402344</v>
      </c>
      <c r="S24" s="64">
        <f t="shared" ref="S24:S29" si="19">SQRT(O24*O24+Q24*Q24)</f>
        <v>0.39857468144200958</v>
      </c>
      <c r="T24" s="64">
        <f t="shared" ref="T24:T29" si="20">R24/S24</f>
        <v>-3.266941603087465</v>
      </c>
      <c r="U24" s="402">
        <f t="shared" ref="U24:U29" si="21">IF(T24&gt;0,(1-NORMSDIST(T24)),(NORMSDIST(T24)))</f>
        <v>5.4358051741992049E-4</v>
      </c>
      <c r="V24" s="282" t="str">
        <f t="shared" ref="V24:V29" si="22">IF(U24&lt;0.05,  "Significativa","No significativa")</f>
        <v>Significativa</v>
      </c>
      <c r="W24" s="282" t="str">
        <f t="shared" ref="W24:W29" si="23">IF(V24="Significativa",IF(R24&lt;0,"Disminución","Aumento"),"Sin cambio")</f>
        <v>Disminución</v>
      </c>
    </row>
    <row r="25" spans="1:23" x14ac:dyDescent="0.2">
      <c r="B25" s="11" t="s">
        <v>18</v>
      </c>
      <c r="C25" s="330">
        <v>35.973987579345703</v>
      </c>
      <c r="D25" s="64">
        <v>1.3083449602127075</v>
      </c>
      <c r="E25" s="330">
        <v>24.32649040222168</v>
      </c>
      <c r="F25" s="64">
        <v>0.99243426322937012</v>
      </c>
      <c r="G25" s="341">
        <f t="shared" si="12"/>
        <v>-11.647497177124023</v>
      </c>
      <c r="H25" s="64">
        <f t="shared" si="13"/>
        <v>1.6421608635409668</v>
      </c>
      <c r="I25" s="64">
        <f t="shared" si="14"/>
        <v>-7.0927869709479623</v>
      </c>
      <c r="J25" s="402">
        <f t="shared" si="15"/>
        <v>6.5718853515406905E-13</v>
      </c>
      <c r="K25" s="282" t="str">
        <f t="shared" si="16"/>
        <v>Significativa</v>
      </c>
      <c r="L25" s="282" t="str">
        <f t="shared" si="17"/>
        <v>Disminución</v>
      </c>
      <c r="M25" s="44"/>
      <c r="N25" s="330">
        <v>28.483572006225586</v>
      </c>
      <c r="O25" s="64">
        <v>0.34063157439231873</v>
      </c>
      <c r="P25" s="330">
        <v>21.244861602783203</v>
      </c>
      <c r="Q25" s="64">
        <v>0.29252961277961731</v>
      </c>
      <c r="R25" s="341">
        <f t="shared" si="18"/>
        <v>-7.2387104034423828</v>
      </c>
      <c r="S25" s="64">
        <f t="shared" si="19"/>
        <v>0.44900272140153297</v>
      </c>
      <c r="T25" s="64">
        <f t="shared" si="20"/>
        <v>-16.121751736486623</v>
      </c>
      <c r="U25" s="402">
        <f t="shared" si="21"/>
        <v>8.9724778779675788E-59</v>
      </c>
      <c r="V25" s="282" t="str">
        <f t="shared" si="22"/>
        <v>Significativa</v>
      </c>
      <c r="W25" s="282" t="str">
        <f t="shared" si="23"/>
        <v>Disminución</v>
      </c>
    </row>
    <row r="26" spans="1:23" x14ac:dyDescent="0.2">
      <c r="B26" s="11" t="s">
        <v>17</v>
      </c>
      <c r="C26" s="330">
        <v>81.466476440429688</v>
      </c>
      <c r="D26" s="64">
        <v>0.93845361471176147</v>
      </c>
      <c r="E26" s="330">
        <v>81.023178100585938</v>
      </c>
      <c r="F26" s="64">
        <v>0.82045149803161621</v>
      </c>
      <c r="G26" s="341">
        <f t="shared" si="12"/>
        <v>-0.44329833984375</v>
      </c>
      <c r="H26" s="64">
        <f t="shared" si="13"/>
        <v>1.2465295213463234</v>
      </c>
      <c r="I26" s="64">
        <f t="shared" si="14"/>
        <v>-0.35562602590026293</v>
      </c>
      <c r="J26" s="402">
        <f t="shared" si="15"/>
        <v>0.36106032517539743</v>
      </c>
      <c r="K26" s="282" t="str">
        <f t="shared" si="16"/>
        <v>No significativa</v>
      </c>
      <c r="L26" s="282" t="str">
        <f t="shared" si="17"/>
        <v>Sin cambio</v>
      </c>
      <c r="M26" s="44"/>
      <c r="N26" s="330">
        <v>58.450935363769531</v>
      </c>
      <c r="O26" s="64">
        <v>0.52547246217727661</v>
      </c>
      <c r="P26" s="330">
        <v>59.113250732421875</v>
      </c>
      <c r="Q26" s="64">
        <v>0.38319620490074158</v>
      </c>
      <c r="R26" s="341">
        <f t="shared" si="18"/>
        <v>0.66231536865234375</v>
      </c>
      <c r="S26" s="64">
        <f t="shared" si="19"/>
        <v>0.65035424189973612</v>
      </c>
      <c r="T26" s="64">
        <f t="shared" si="20"/>
        <v>1.0183917102126807</v>
      </c>
      <c r="U26" s="402">
        <f t="shared" si="21"/>
        <v>0.15424592009185445</v>
      </c>
      <c r="V26" s="282" t="str">
        <f t="shared" si="22"/>
        <v>No significativa</v>
      </c>
      <c r="W26" s="282" t="str">
        <f t="shared" si="23"/>
        <v>Sin cambio</v>
      </c>
    </row>
    <row r="27" spans="1:23" x14ac:dyDescent="0.2">
      <c r="B27" s="11" t="s">
        <v>216</v>
      </c>
      <c r="C27" s="330">
        <v>40.232162475585938</v>
      </c>
      <c r="D27" s="64">
        <v>1.5561859607696533</v>
      </c>
      <c r="E27" s="330">
        <v>34.319175720214844</v>
      </c>
      <c r="F27" s="64">
        <v>1.3592753410339355</v>
      </c>
      <c r="G27" s="341">
        <f t="shared" si="12"/>
        <v>-5.9129867553710938</v>
      </c>
      <c r="H27" s="64">
        <f t="shared" si="13"/>
        <v>2.0662391432841192</v>
      </c>
      <c r="I27" s="64">
        <f t="shared" si="14"/>
        <v>-2.8617146154597002</v>
      </c>
      <c r="J27" s="402">
        <f t="shared" si="15"/>
        <v>2.1067806087247988E-3</v>
      </c>
      <c r="K27" s="282" t="str">
        <f t="shared" si="16"/>
        <v>Significativa</v>
      </c>
      <c r="L27" s="282" t="str">
        <f t="shared" si="17"/>
        <v>Disminución</v>
      </c>
      <c r="M27" s="44"/>
      <c r="N27" s="330">
        <v>12.408206939697266</v>
      </c>
      <c r="O27" s="64">
        <v>0.35820639133453369</v>
      </c>
      <c r="P27" s="330">
        <v>11.326179504394531</v>
      </c>
      <c r="Q27" s="64">
        <v>0.31576153635978699</v>
      </c>
      <c r="R27" s="341">
        <f t="shared" si="18"/>
        <v>-1.0820274353027344</v>
      </c>
      <c r="S27" s="64">
        <f t="shared" si="19"/>
        <v>0.47751143089689713</v>
      </c>
      <c r="T27" s="64">
        <f t="shared" si="20"/>
        <v>-2.2659717973041835</v>
      </c>
      <c r="U27" s="402">
        <f t="shared" si="21"/>
        <v>1.172655503223553E-2</v>
      </c>
      <c r="V27" s="282" t="str">
        <f t="shared" si="22"/>
        <v>Significativa</v>
      </c>
      <c r="W27" s="282" t="str">
        <f t="shared" si="23"/>
        <v>Disminución</v>
      </c>
    </row>
    <row r="28" spans="1:23" x14ac:dyDescent="0.2">
      <c r="B28" s="11" t="s">
        <v>16</v>
      </c>
      <c r="C28" s="330">
        <v>44.657299041748047</v>
      </c>
      <c r="D28" s="64">
        <v>2.0532329082489014</v>
      </c>
      <c r="E28" s="330">
        <v>37.232379913330078</v>
      </c>
      <c r="F28" s="64">
        <v>2.2749450206756592</v>
      </c>
      <c r="G28" s="341">
        <f t="shared" si="12"/>
        <v>-7.4249191284179687</v>
      </c>
      <c r="H28" s="64">
        <f t="shared" si="13"/>
        <v>3.0644967323547951</v>
      </c>
      <c r="I28" s="64">
        <f t="shared" si="14"/>
        <v>-2.4228836826700006</v>
      </c>
      <c r="J28" s="402">
        <f t="shared" si="15"/>
        <v>7.6989280153437704E-3</v>
      </c>
      <c r="K28" s="282" t="str">
        <f t="shared" si="16"/>
        <v>Significativa</v>
      </c>
      <c r="L28" s="282" t="str">
        <f t="shared" si="17"/>
        <v>Disminución</v>
      </c>
      <c r="M28" s="44"/>
      <c r="N28" s="330">
        <v>13.291350364685059</v>
      </c>
      <c r="O28" s="64">
        <v>0.48850694298744202</v>
      </c>
      <c r="P28" s="330">
        <v>12.631443023681641</v>
      </c>
      <c r="Q28" s="64">
        <v>0.50017571449279785</v>
      </c>
      <c r="R28" s="341">
        <f t="shared" si="18"/>
        <v>-0.65990734100341797</v>
      </c>
      <c r="S28" s="64">
        <f t="shared" si="19"/>
        <v>0.69915290081306014</v>
      </c>
      <c r="T28" s="64">
        <f t="shared" si="20"/>
        <v>-0.94386698565649563</v>
      </c>
      <c r="U28" s="402">
        <f t="shared" si="21"/>
        <v>0.1726188123315949</v>
      </c>
      <c r="V28" s="282" t="str">
        <f t="shared" si="22"/>
        <v>No significativa</v>
      </c>
      <c r="W28" s="282" t="str">
        <f t="shared" si="23"/>
        <v>Sin cambio</v>
      </c>
    </row>
    <row r="29" spans="1:23" x14ac:dyDescent="0.2">
      <c r="B29" s="11" t="s">
        <v>133</v>
      </c>
      <c r="C29" s="330">
        <v>39.652206420898437</v>
      </c>
      <c r="D29" s="64">
        <v>1.3448246717453003</v>
      </c>
      <c r="E29" s="330">
        <v>34.4197998046875</v>
      </c>
      <c r="F29" s="64">
        <v>1.3121390342712402</v>
      </c>
      <c r="G29" s="341">
        <f t="shared" si="12"/>
        <v>-5.2324066162109375</v>
      </c>
      <c r="H29" s="64">
        <f t="shared" si="13"/>
        <v>1.8788992104402826</v>
      </c>
      <c r="I29" s="64">
        <f t="shared" si="14"/>
        <v>-2.7848255974224543</v>
      </c>
      <c r="J29" s="402">
        <f t="shared" si="15"/>
        <v>2.6778260308780309E-3</v>
      </c>
      <c r="K29" s="282" t="str">
        <f t="shared" si="16"/>
        <v>Significativa</v>
      </c>
      <c r="L29" s="282" t="str">
        <f t="shared" si="17"/>
        <v>Disminución</v>
      </c>
      <c r="M29" s="44"/>
      <c r="N29" s="330">
        <v>23.193016052246094</v>
      </c>
      <c r="O29" s="64">
        <v>0.80254960060119629</v>
      </c>
      <c r="P29" s="330">
        <v>22.124744415283203</v>
      </c>
      <c r="Q29" s="64">
        <v>0.36783862113952637</v>
      </c>
      <c r="R29" s="341">
        <f t="shared" si="18"/>
        <v>-1.0682716369628906</v>
      </c>
      <c r="S29" s="64">
        <f t="shared" si="19"/>
        <v>0.88283130473888816</v>
      </c>
      <c r="T29" s="64">
        <f t="shared" si="20"/>
        <v>-1.2100518312259549</v>
      </c>
      <c r="U29" s="402">
        <f t="shared" si="21"/>
        <v>0.11312950240877825</v>
      </c>
      <c r="V29" s="282" t="str">
        <f t="shared" si="22"/>
        <v>No significativa</v>
      </c>
      <c r="W29" s="282" t="str">
        <f t="shared" si="23"/>
        <v>Sin cambio</v>
      </c>
    </row>
    <row r="30" spans="1:23" ht="12.75" customHeight="1" x14ac:dyDescent="0.2">
      <c r="B30" s="9" t="s">
        <v>14</v>
      </c>
      <c r="C30" s="330"/>
      <c r="D30" s="64"/>
      <c r="E30" s="330"/>
      <c r="F30" s="64"/>
      <c r="G30" s="64"/>
      <c r="H30" s="64"/>
      <c r="I30" s="64"/>
      <c r="J30" s="64"/>
      <c r="K30" s="283"/>
      <c r="L30" s="283"/>
      <c r="M30" s="44"/>
      <c r="N30" s="330"/>
      <c r="O30" s="64"/>
      <c r="P30" s="330"/>
      <c r="Q30" s="64"/>
      <c r="R30" s="64"/>
      <c r="S30" s="64"/>
      <c r="T30" s="64"/>
      <c r="U30" s="64"/>
      <c r="V30" s="283"/>
      <c r="W30" s="283"/>
    </row>
    <row r="31" spans="1:23" x14ac:dyDescent="0.2">
      <c r="B31" s="6" t="s">
        <v>208</v>
      </c>
      <c r="C31" s="330">
        <v>45.482311248779297</v>
      </c>
      <c r="D31" s="64">
        <v>1.7456498146057129</v>
      </c>
      <c r="E31" s="330">
        <v>42.352012634277344</v>
      </c>
      <c r="F31" s="64">
        <v>1.5928628444671631</v>
      </c>
      <c r="G31" s="341">
        <f>-(C31-E31)</f>
        <v>-3.1302986145019531</v>
      </c>
      <c r="H31" s="64">
        <f>SQRT(D31*D31+F31*F31)</f>
        <v>2.3631557960737548</v>
      </c>
      <c r="I31" s="64">
        <f>G31/H31</f>
        <v>-1.3246264252669084</v>
      </c>
      <c r="J31" s="402">
        <f>IF(I31&gt;0,(1-NORMSDIST(I31)),(NORMSDIST(I31)))</f>
        <v>9.2647543433548543E-2</v>
      </c>
      <c r="K31" s="282" t="str">
        <f>IF(J31&lt;0.05,  "Significativa","No significativa")</f>
        <v>No significativa</v>
      </c>
      <c r="L31" s="282" t="str">
        <f>IF(K31="Significativa",IF(G31&lt;0,"Disminución","Aumento"),"Sin cambio")</f>
        <v>Sin cambio</v>
      </c>
      <c r="M31" s="44"/>
      <c r="N31" s="330">
        <v>16.523479461669922</v>
      </c>
      <c r="O31" s="64">
        <v>0.41691815853118896</v>
      </c>
      <c r="P31" s="330">
        <v>17.651630401611328</v>
      </c>
      <c r="Q31" s="64">
        <v>0.36187365651130676</v>
      </c>
      <c r="R31" s="341">
        <f>-(N31-P31)</f>
        <v>1.1281509399414062</v>
      </c>
      <c r="S31" s="64">
        <f>SQRT(O31*O31+Q31*Q31)</f>
        <v>0.55206276290825929</v>
      </c>
      <c r="T31" s="64">
        <f>R31/S31</f>
        <v>2.0435193527604039</v>
      </c>
      <c r="U31" s="402">
        <f>IF(T31&gt;0,(1-NORMSDIST(T31)),(NORMSDIST(T31)))</f>
        <v>2.0500526799155927E-2</v>
      </c>
      <c r="V31" s="282" t="str">
        <f>IF(U31&lt;0.05,  "Significativa","No significativa")</f>
        <v>Significativa</v>
      </c>
      <c r="W31" s="282" t="str">
        <f>IF(V31="Significativa",IF(R31&lt;0,"Disminución","Aumento"),"Sin cambio")</f>
        <v>Aumento</v>
      </c>
    </row>
    <row r="32" spans="1:23" ht="13.5" thickBot="1" x14ac:dyDescent="0.25">
      <c r="A32" s="28"/>
      <c r="B32" s="180" t="s">
        <v>209</v>
      </c>
      <c r="C32" s="343">
        <v>76.356475830078125</v>
      </c>
      <c r="D32" s="181">
        <v>1.2716184854507446</v>
      </c>
      <c r="E32" s="343">
        <v>74.436607360839844</v>
      </c>
      <c r="F32" s="181">
        <v>1.1314259767532349</v>
      </c>
      <c r="G32" s="345">
        <f>-(C32-E32)</f>
        <v>-1.9198684692382812</v>
      </c>
      <c r="H32" s="181">
        <f>SQRT(D32*D32+F32*F32)</f>
        <v>1.7020982090972474</v>
      </c>
      <c r="I32" s="181">
        <f>G32/H32</f>
        <v>-1.127942241509398</v>
      </c>
      <c r="J32" s="406">
        <f>IF(I32&gt;0,(1-NORMSDIST(I32)),(NORMSDIST(I32)))</f>
        <v>0.12967215635549201</v>
      </c>
      <c r="K32" s="290" t="str">
        <f>IF(J32&lt;0.05,  "Significativa","No significativa")</f>
        <v>No significativa</v>
      </c>
      <c r="L32" s="290" t="str">
        <f>IF(K32="Significativa",IF(G32&lt;0,"Disminución","Aumento"),"Sin cambio")</f>
        <v>Sin cambio</v>
      </c>
      <c r="M32" s="206"/>
      <c r="N32" s="343">
        <v>49.307651519775391</v>
      </c>
      <c r="O32" s="181">
        <v>0.74677324295043945</v>
      </c>
      <c r="P32" s="343">
        <v>49.193527221679688</v>
      </c>
      <c r="Q32" s="181">
        <v>0.4579850435256958</v>
      </c>
      <c r="R32" s="345">
        <f>-(N32-P32)</f>
        <v>-0.11412429809570313</v>
      </c>
      <c r="S32" s="181">
        <f>SQRT(O32*O32+Q32*Q32)</f>
        <v>0.87602544282683337</v>
      </c>
      <c r="T32" s="181">
        <f>R32/S32</f>
        <v>-0.1302750953527527</v>
      </c>
      <c r="U32" s="406">
        <f>IF(T32&gt;0,(1-NORMSDIST(T32)),(NORMSDIST(T32)))</f>
        <v>0.44817439158179734</v>
      </c>
      <c r="V32" s="290" t="str">
        <f>IF(U32&lt;0.05,  "Significativa","No significativa")</f>
        <v>No significativa</v>
      </c>
      <c r="W32" s="290" t="str">
        <f>IF(V32="Significativa",IF(R32&lt;0,"Disminución","Aumento"),"Sin cambio")</f>
        <v>Sin cambio</v>
      </c>
    </row>
    <row r="33" spans="2:28" s="4" customFormat="1" ht="25.5" customHeight="1" thickTop="1" x14ac:dyDescent="0.2">
      <c r="B33" s="489" t="s">
        <v>267</v>
      </c>
      <c r="C33" s="489"/>
      <c r="D33" s="489"/>
      <c r="E33" s="489"/>
      <c r="F33" s="489"/>
      <c r="G33" s="489"/>
      <c r="H33" s="489"/>
      <c r="I33" s="489"/>
      <c r="J33" s="489"/>
      <c r="K33" s="489"/>
      <c r="L33" s="489"/>
      <c r="M33" s="489"/>
      <c r="N33" s="489"/>
      <c r="O33" s="489"/>
      <c r="P33" s="489"/>
      <c r="Q33" s="489"/>
      <c r="R33" s="489"/>
      <c r="S33" s="489"/>
      <c r="T33" s="489"/>
      <c r="U33" s="489"/>
      <c r="V33" s="489"/>
      <c r="W33" s="489"/>
    </row>
    <row r="34" spans="2:28" ht="12.75" customHeight="1" x14ac:dyDescent="0.2">
      <c r="B34" s="146" t="s">
        <v>228</v>
      </c>
      <c r="P34" s="4"/>
      <c r="Q34" s="4"/>
    </row>
    <row r="35" spans="2:28" ht="12.75" customHeight="1" x14ac:dyDescent="0.2">
      <c r="B35" s="110" t="s">
        <v>157</v>
      </c>
      <c r="P35" s="4"/>
      <c r="Q35" s="4"/>
    </row>
    <row r="36" spans="2:28" x14ac:dyDescent="0.2">
      <c r="B36" s="144"/>
      <c r="P36" s="4"/>
      <c r="Q36" s="4"/>
      <c r="AA36" s="81"/>
      <c r="AB36" s="81"/>
    </row>
    <row r="37" spans="2:28" x14ac:dyDescent="0.2">
      <c r="B37" s="358"/>
      <c r="E37" s="4"/>
      <c r="F37" s="4"/>
      <c r="P37" s="4"/>
      <c r="Q37" s="4"/>
      <c r="AA37" s="81"/>
      <c r="AB37" s="81"/>
    </row>
    <row r="38" spans="2:28" x14ac:dyDescent="0.2">
      <c r="E38" s="4"/>
      <c r="F38" s="4"/>
      <c r="P38" s="4"/>
      <c r="Q38" s="4"/>
      <c r="AA38" s="81"/>
      <c r="AB38" s="81"/>
    </row>
    <row r="39" spans="2:28" x14ac:dyDescent="0.2">
      <c r="E39" s="4"/>
      <c r="F39" s="4"/>
      <c r="P39" s="4"/>
      <c r="Q39" s="4"/>
      <c r="AA39" s="81"/>
      <c r="AB39" s="81"/>
    </row>
    <row r="40" spans="2:28" x14ac:dyDescent="0.2">
      <c r="E40" s="4"/>
      <c r="F40" s="4"/>
      <c r="P40" s="4"/>
      <c r="Q40" s="4"/>
      <c r="AA40" s="81"/>
      <c r="AB40" s="81"/>
    </row>
    <row r="41" spans="2:28" x14ac:dyDescent="0.2">
      <c r="E41" s="4"/>
      <c r="F41" s="4"/>
      <c r="P41" s="4"/>
      <c r="Q41" s="4"/>
      <c r="AA41" s="81"/>
      <c r="AB41" s="81"/>
    </row>
    <row r="42" spans="2:28" x14ac:dyDescent="0.2">
      <c r="E42" s="4"/>
      <c r="F42" s="4"/>
      <c r="P42" s="4"/>
      <c r="Q42" s="4"/>
      <c r="AA42" s="81"/>
      <c r="AB42" s="81"/>
    </row>
    <row r="43" spans="2:28" x14ac:dyDescent="0.2">
      <c r="E43" s="4"/>
      <c r="F43" s="4"/>
      <c r="P43" s="4"/>
      <c r="Q43" s="4"/>
      <c r="AA43" s="81"/>
      <c r="AB43" s="81"/>
    </row>
    <row r="44" spans="2:28" x14ac:dyDescent="0.2">
      <c r="E44" s="4"/>
      <c r="F44" s="4"/>
      <c r="P44" s="4"/>
      <c r="Q44" s="4"/>
      <c r="AA44" s="81"/>
      <c r="AB44" s="81"/>
    </row>
    <row r="45" spans="2:28" x14ac:dyDescent="0.2">
      <c r="E45" s="4"/>
      <c r="F45" s="4"/>
      <c r="P45" s="4"/>
      <c r="Q45" s="4"/>
      <c r="AA45" s="81"/>
      <c r="AB45" s="81"/>
    </row>
    <row r="46" spans="2:28" x14ac:dyDescent="0.2">
      <c r="E46" s="4"/>
      <c r="F46" s="4"/>
      <c r="P46" s="4"/>
      <c r="Q46" s="4"/>
      <c r="AA46" s="81"/>
      <c r="AB46" s="81"/>
    </row>
    <row r="47" spans="2:28" x14ac:dyDescent="0.2">
      <c r="E47" s="4"/>
      <c r="F47" s="4"/>
      <c r="P47" s="4"/>
      <c r="Q47" s="4"/>
      <c r="AA47" s="81"/>
      <c r="AB47" s="81"/>
    </row>
    <row r="48" spans="2:28" x14ac:dyDescent="0.2">
      <c r="E48" s="4"/>
      <c r="F48" s="4"/>
      <c r="P48" s="4"/>
      <c r="Q48" s="4"/>
      <c r="AA48" s="81"/>
      <c r="AB48" s="81"/>
    </row>
    <row r="49" spans="5:28" x14ac:dyDescent="0.2">
      <c r="E49" s="4"/>
      <c r="F49" s="4"/>
      <c r="P49" s="4"/>
      <c r="Q49" s="4"/>
      <c r="AA49" s="81"/>
      <c r="AB49" s="81"/>
    </row>
    <row r="50" spans="5:28" x14ac:dyDescent="0.2">
      <c r="E50" s="4"/>
      <c r="F50" s="4"/>
      <c r="Q50" s="81"/>
      <c r="AA50" s="81"/>
      <c r="AB50" s="81"/>
    </row>
    <row r="51" spans="5:28" x14ac:dyDescent="0.2">
      <c r="E51" s="4"/>
      <c r="F51" s="4"/>
      <c r="Q51" s="81"/>
      <c r="AA51" s="81"/>
      <c r="AB51" s="81"/>
    </row>
    <row r="52" spans="5:28" x14ac:dyDescent="0.2">
      <c r="E52" s="4"/>
      <c r="F52" s="4"/>
      <c r="Q52" s="81"/>
      <c r="AA52" s="81"/>
      <c r="AB52" s="81"/>
    </row>
    <row r="53" spans="5:28" x14ac:dyDescent="0.2">
      <c r="Q53" s="81"/>
      <c r="AA53" s="81"/>
      <c r="AB53" s="81"/>
    </row>
    <row r="54" spans="5:28" x14ac:dyDescent="0.2">
      <c r="Q54" s="81"/>
      <c r="AA54" s="81"/>
      <c r="AB54" s="81"/>
    </row>
    <row r="55" spans="5:28" x14ac:dyDescent="0.2">
      <c r="Q55" s="81"/>
      <c r="AA55" s="81"/>
      <c r="AB55" s="81"/>
    </row>
    <row r="56" spans="5:28" x14ac:dyDescent="0.2">
      <c r="Q56" s="81"/>
      <c r="AA56" s="81"/>
      <c r="AB56" s="81"/>
    </row>
    <row r="57" spans="5:28" x14ac:dyDescent="0.2">
      <c r="Q57" s="81"/>
      <c r="AA57" s="81"/>
      <c r="AB57" s="81"/>
    </row>
    <row r="58" spans="5:28" x14ac:dyDescent="0.2">
      <c r="Q58" s="81"/>
      <c r="AA58" s="81"/>
      <c r="AB58" s="81"/>
    </row>
    <row r="59" spans="5:28" x14ac:dyDescent="0.2">
      <c r="Q59" s="81"/>
      <c r="AA59" s="81"/>
      <c r="AB59" s="81"/>
    </row>
    <row r="60" spans="5:28" x14ac:dyDescent="0.2">
      <c r="Q60" s="81"/>
      <c r="AA60" s="81"/>
      <c r="AB60" s="81"/>
    </row>
    <row r="61" spans="5:28" x14ac:dyDescent="0.2">
      <c r="Q61" s="81"/>
      <c r="AA61" s="81"/>
      <c r="AB61" s="81"/>
    </row>
    <row r="62" spans="5:28" x14ac:dyDescent="0.2">
      <c r="Q62" s="81"/>
      <c r="AA62" s="81"/>
      <c r="AB62" s="81"/>
    </row>
  </sheetData>
  <mergeCells count="23">
    <mergeCell ref="T10:T12"/>
    <mergeCell ref="U10:U12"/>
    <mergeCell ref="C11:D11"/>
    <mergeCell ref="E11:F11"/>
    <mergeCell ref="G11:H12"/>
    <mergeCell ref="N11:O11"/>
    <mergeCell ref="P11:Q11"/>
    <mergeCell ref="B33:W33"/>
    <mergeCell ref="V10:V12"/>
    <mergeCell ref="W10:W12"/>
    <mergeCell ref="B6:W6"/>
    <mergeCell ref="B7:W7"/>
    <mergeCell ref="B8:W8"/>
    <mergeCell ref="B9:B12"/>
    <mergeCell ref="C9:L9"/>
    <mergeCell ref="N9:W9"/>
    <mergeCell ref="C10:F10"/>
    <mergeCell ref="I10:I12"/>
    <mergeCell ref="J10:J12"/>
    <mergeCell ref="K10:K12"/>
    <mergeCell ref="R11:S12"/>
    <mergeCell ref="L10:L12"/>
    <mergeCell ref="N10:Q10"/>
  </mergeCells>
  <printOptions horizontalCentered="1"/>
  <pageMargins left="0.19685039370078741" right="0.19685039370078741" top="0.78740157480314965" bottom="0.78740157480314965" header="0" footer="1.1811023622047245"/>
  <pageSetup scale="89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6:AB61"/>
  <sheetViews>
    <sheetView zoomScaleNormal="100" zoomScaleSheetLayoutView="85" workbookViewId="0"/>
  </sheetViews>
  <sheetFormatPr baseColWidth="10" defaultRowHeight="12.75" x14ac:dyDescent="0.2"/>
  <cols>
    <col min="1" max="1" width="1.7109375" style="12" customWidth="1"/>
    <col min="2" max="2" width="58.28515625" style="12" customWidth="1"/>
    <col min="3" max="8" width="10.7109375" style="12" customWidth="1"/>
    <col min="9" max="9" width="11.7109375" style="12" customWidth="1"/>
    <col min="10" max="10" width="11.140625" style="12" customWidth="1"/>
    <col min="11" max="12" width="13.7109375" style="12" customWidth="1"/>
    <col min="13" max="13" width="1.7109375" style="12" customWidth="1"/>
    <col min="14" max="19" width="10.7109375" style="12" customWidth="1"/>
    <col min="20" max="20" width="12.28515625" style="12" bestFit="1" customWidth="1"/>
    <col min="21" max="21" width="11.140625" style="12" customWidth="1"/>
    <col min="22" max="23" width="13.7109375" style="12" customWidth="1"/>
    <col min="24" max="16384" width="11.42578125" style="12"/>
  </cols>
  <sheetData>
    <row r="6" spans="1:24" ht="15" x14ac:dyDescent="0.25">
      <c r="A6" s="47"/>
      <c r="B6" s="486" t="s">
        <v>13</v>
      </c>
      <c r="C6" s="486"/>
      <c r="D6" s="486"/>
      <c r="E6" s="486"/>
      <c r="F6" s="486"/>
      <c r="G6" s="486"/>
      <c r="H6" s="486"/>
      <c r="I6" s="486"/>
      <c r="J6" s="486"/>
      <c r="K6" s="486"/>
      <c r="L6" s="486"/>
      <c r="M6" s="486"/>
      <c r="N6" s="486"/>
      <c r="O6" s="486"/>
      <c r="P6" s="486"/>
      <c r="Q6" s="486"/>
      <c r="R6" s="486"/>
      <c r="S6" s="486"/>
      <c r="T6" s="486"/>
      <c r="U6" s="486"/>
      <c r="V6" s="486"/>
      <c r="W6" s="486"/>
    </row>
    <row r="7" spans="1:24" ht="15.75" customHeight="1" x14ac:dyDescent="0.2">
      <c r="A7" s="3"/>
      <c r="B7" s="446" t="s">
        <v>154</v>
      </c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  <c r="O7" s="446"/>
      <c r="P7" s="446"/>
      <c r="Q7" s="446"/>
      <c r="R7" s="446"/>
      <c r="S7" s="446"/>
      <c r="T7" s="446"/>
      <c r="U7" s="446"/>
      <c r="V7" s="446"/>
      <c r="W7" s="446"/>
    </row>
    <row r="8" spans="1:24" ht="15.75" customHeight="1" thickBot="1" x14ac:dyDescent="0.25">
      <c r="A8" s="204"/>
      <c r="B8" s="447" t="s">
        <v>254</v>
      </c>
      <c r="C8" s="447"/>
      <c r="D8" s="447"/>
      <c r="E8" s="447"/>
      <c r="F8" s="447"/>
      <c r="G8" s="447"/>
      <c r="H8" s="447"/>
      <c r="I8" s="447"/>
      <c r="J8" s="447"/>
      <c r="K8" s="447"/>
      <c r="L8" s="447"/>
      <c r="M8" s="447"/>
      <c r="N8" s="447"/>
      <c r="O8" s="447"/>
      <c r="P8" s="447"/>
      <c r="Q8" s="447"/>
      <c r="R8" s="447"/>
      <c r="S8" s="447"/>
      <c r="T8" s="447"/>
      <c r="U8" s="447"/>
      <c r="V8" s="447"/>
      <c r="W8" s="447"/>
    </row>
    <row r="9" spans="1:24" ht="15.75" thickTop="1" x14ac:dyDescent="0.2">
      <c r="A9" s="186"/>
      <c r="B9" s="421" t="s">
        <v>143</v>
      </c>
      <c r="C9" s="449" t="s">
        <v>85</v>
      </c>
      <c r="D9" s="449"/>
      <c r="E9" s="449"/>
      <c r="F9" s="449"/>
      <c r="G9" s="449"/>
      <c r="H9" s="449"/>
      <c r="I9" s="449"/>
      <c r="J9" s="449"/>
      <c r="K9" s="449"/>
      <c r="L9" s="449"/>
      <c r="M9" s="186"/>
      <c r="N9" s="449" t="s">
        <v>84</v>
      </c>
      <c r="O9" s="449"/>
      <c r="P9" s="449"/>
      <c r="Q9" s="449"/>
      <c r="R9" s="449"/>
      <c r="S9" s="449"/>
      <c r="T9" s="449"/>
      <c r="U9" s="449"/>
      <c r="V9" s="449"/>
      <c r="W9" s="449"/>
    </row>
    <row r="10" spans="1:24" s="24" customFormat="1" ht="36" x14ac:dyDescent="0.2">
      <c r="B10" s="448"/>
      <c r="C10" s="476" t="s">
        <v>78</v>
      </c>
      <c r="D10" s="476"/>
      <c r="E10" s="476"/>
      <c r="F10" s="476"/>
      <c r="G10" s="261" t="s">
        <v>206</v>
      </c>
      <c r="H10" s="261" t="s">
        <v>29</v>
      </c>
      <c r="I10" s="443" t="s">
        <v>28</v>
      </c>
      <c r="J10" s="443" t="s">
        <v>151</v>
      </c>
      <c r="K10" s="443" t="s">
        <v>141</v>
      </c>
      <c r="L10" s="443" t="s">
        <v>87</v>
      </c>
      <c r="N10" s="476" t="s">
        <v>78</v>
      </c>
      <c r="O10" s="476"/>
      <c r="P10" s="476"/>
      <c r="Q10" s="476"/>
      <c r="R10" s="261" t="s">
        <v>206</v>
      </c>
      <c r="S10" s="261" t="s">
        <v>29</v>
      </c>
      <c r="T10" s="443" t="s">
        <v>28</v>
      </c>
      <c r="U10" s="443" t="s">
        <v>151</v>
      </c>
      <c r="V10" s="443" t="s">
        <v>141</v>
      </c>
      <c r="W10" s="443" t="s">
        <v>87</v>
      </c>
    </row>
    <row r="11" spans="1:24" s="24" customFormat="1" ht="14.25" customHeight="1" x14ac:dyDescent="0.2">
      <c r="B11" s="448"/>
      <c r="C11" s="488">
        <v>2010</v>
      </c>
      <c r="D11" s="488"/>
      <c r="E11" s="488">
        <v>2012</v>
      </c>
      <c r="F11" s="488"/>
      <c r="G11" s="474" t="s">
        <v>207</v>
      </c>
      <c r="H11" s="474"/>
      <c r="I11" s="443"/>
      <c r="J11" s="443"/>
      <c r="K11" s="443"/>
      <c r="L11" s="443"/>
      <c r="N11" s="488">
        <v>2010</v>
      </c>
      <c r="O11" s="488"/>
      <c r="P11" s="488">
        <v>2012</v>
      </c>
      <c r="Q11" s="488"/>
      <c r="R11" s="474" t="s">
        <v>207</v>
      </c>
      <c r="S11" s="474"/>
      <c r="T11" s="443"/>
      <c r="U11" s="443"/>
      <c r="V11" s="443"/>
      <c r="W11" s="443"/>
    </row>
    <row r="12" spans="1:24" ht="39" thickBot="1" x14ac:dyDescent="0.25">
      <c r="A12" s="36"/>
      <c r="B12" s="422"/>
      <c r="C12" s="257" t="s">
        <v>78</v>
      </c>
      <c r="D12" s="257" t="s">
        <v>149</v>
      </c>
      <c r="E12" s="257" t="s">
        <v>78</v>
      </c>
      <c r="F12" s="257" t="s">
        <v>149</v>
      </c>
      <c r="G12" s="425"/>
      <c r="H12" s="425"/>
      <c r="I12" s="444"/>
      <c r="J12" s="444"/>
      <c r="K12" s="444"/>
      <c r="L12" s="444"/>
      <c r="M12" s="36"/>
      <c r="N12" s="257" t="s">
        <v>78</v>
      </c>
      <c r="O12" s="257" t="s">
        <v>149</v>
      </c>
      <c r="P12" s="257" t="s">
        <v>78</v>
      </c>
      <c r="Q12" s="257" t="s">
        <v>149</v>
      </c>
      <c r="R12" s="425"/>
      <c r="S12" s="425"/>
      <c r="T12" s="444"/>
      <c r="U12" s="444"/>
      <c r="V12" s="444"/>
      <c r="W12" s="444"/>
    </row>
    <row r="13" spans="1:24" x14ac:dyDescent="0.2">
      <c r="B13" s="9" t="s">
        <v>138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N13" s="45"/>
      <c r="O13" s="45"/>
      <c r="P13" s="45"/>
      <c r="Q13" s="46"/>
      <c r="R13" s="45"/>
      <c r="S13" s="45"/>
      <c r="T13" s="45"/>
      <c r="U13" s="45"/>
      <c r="V13" s="45"/>
      <c r="W13" s="45"/>
    </row>
    <row r="14" spans="1:24" x14ac:dyDescent="0.2">
      <c r="B14" s="16" t="s">
        <v>27</v>
      </c>
      <c r="C14" s="341">
        <v>79.2708740234375</v>
      </c>
      <c r="D14" s="64">
        <v>1.2405892610549927</v>
      </c>
      <c r="E14" s="341">
        <v>76.612014770507812</v>
      </c>
      <c r="F14" s="64">
        <v>1.1851779222488403</v>
      </c>
      <c r="G14" s="341">
        <f t="shared" ref="G14:G19" si="0">-(C14-E14)</f>
        <v>-2.6588592529296875</v>
      </c>
      <c r="H14" s="64">
        <f t="shared" ref="H14:H19" si="1">SQRT(D14*D14+F14*F14)</f>
        <v>1.7157238769776013</v>
      </c>
      <c r="I14" s="64">
        <f t="shared" ref="I14:I19" si="2">G14/H14</f>
        <v>-1.5497011428281235</v>
      </c>
      <c r="J14" s="402">
        <f t="shared" ref="J14:J19" si="3">IF(I14&gt;0,(1-NORMSDIST(I14)),(NORMSDIST(I14)))</f>
        <v>6.0606631860330447E-2</v>
      </c>
      <c r="K14" s="282" t="str">
        <f t="shared" ref="K14:K19" si="4">IF(J14&lt;0.05,  "Significativa","No significativa")</f>
        <v>No significativa</v>
      </c>
      <c r="L14" s="282" t="str">
        <f t="shared" ref="L14:L19" si="5">IF(K14="Significativa",IF(G14&lt;0,"Disminución","Aumento"),"Sin cambio")</f>
        <v>Sin cambio</v>
      </c>
      <c r="M14" s="44"/>
      <c r="N14" s="341">
        <v>43.252296447753906</v>
      </c>
      <c r="O14" s="64">
        <v>0.63818150758743286</v>
      </c>
      <c r="P14" s="341">
        <v>42.880592346191406</v>
      </c>
      <c r="Q14" s="64">
        <v>0.43934345245361328</v>
      </c>
      <c r="R14" s="341">
        <f t="shared" ref="R14:R19" si="6">-(N14-P14)</f>
        <v>-0.3717041015625</v>
      </c>
      <c r="S14" s="64">
        <f t="shared" ref="S14:S19" si="7">SQRT(O14*O14+Q14*Q14)</f>
        <v>0.77478920090591674</v>
      </c>
      <c r="T14" s="64">
        <f t="shared" ref="T14:T19" si="8">R14/S14</f>
        <v>-0.47974868664649384</v>
      </c>
      <c r="U14" s="402">
        <f t="shared" ref="U14:U19" si="9">IF(T14&gt;0,(1-NORMSDIST(T14)),(NORMSDIST(T14)))</f>
        <v>0.31570305197668591</v>
      </c>
      <c r="V14" s="282" t="str">
        <f t="shared" ref="V14:V19" si="10">IF(U14&lt;0.05,  "Significativa","No significativa")</f>
        <v>No significativa</v>
      </c>
      <c r="W14" s="282" t="str">
        <f t="shared" ref="W14:W19" si="11">IF(V14="Significativa",IF(R14&lt;0,"Disminución","Aumento"),"Sin cambio")</f>
        <v>Sin cambio</v>
      </c>
      <c r="X14" s="12" t="s">
        <v>83</v>
      </c>
    </row>
    <row r="15" spans="1:24" ht="12.75" customHeight="1" x14ac:dyDescent="0.2">
      <c r="B15" s="16" t="s">
        <v>26</v>
      </c>
      <c r="C15" s="341">
        <v>39.084388732910156</v>
      </c>
      <c r="D15" s="64">
        <v>1.3436012268066406</v>
      </c>
      <c r="E15" s="341">
        <v>43.372573852539063</v>
      </c>
      <c r="F15" s="64">
        <v>1.4230846166610718</v>
      </c>
      <c r="G15" s="341">
        <f t="shared" si="0"/>
        <v>4.2881851196289062</v>
      </c>
      <c r="H15" s="64">
        <f t="shared" si="1"/>
        <v>1.9571494789243102</v>
      </c>
      <c r="I15" s="64">
        <f t="shared" si="2"/>
        <v>2.1910360786472891</v>
      </c>
      <c r="J15" s="402">
        <f t="shared" si="3"/>
        <v>1.4224590860639319E-2</v>
      </c>
      <c r="K15" s="282" t="str">
        <f t="shared" si="4"/>
        <v>Significativa</v>
      </c>
      <c r="L15" s="282" t="str">
        <f t="shared" si="5"/>
        <v>Aumento</v>
      </c>
      <c r="M15" s="44"/>
      <c r="N15" s="341">
        <v>35.012790679931641</v>
      </c>
      <c r="O15" s="64">
        <v>0.52156782150268555</v>
      </c>
      <c r="P15" s="341">
        <v>35.653583526611328</v>
      </c>
      <c r="Q15" s="64">
        <v>0.37618237733840942</v>
      </c>
      <c r="R15" s="341">
        <f t="shared" si="6"/>
        <v>0.6407928466796875</v>
      </c>
      <c r="S15" s="64">
        <f t="shared" si="7"/>
        <v>0.64307555811664519</v>
      </c>
      <c r="T15" s="64">
        <f t="shared" si="8"/>
        <v>0.996450321570854</v>
      </c>
      <c r="U15" s="402">
        <f t="shared" si="9"/>
        <v>0.1595156966313761</v>
      </c>
      <c r="V15" s="282" t="str">
        <f t="shared" si="10"/>
        <v>No significativa</v>
      </c>
      <c r="W15" s="282" t="str">
        <f t="shared" si="11"/>
        <v>Sin cambio</v>
      </c>
    </row>
    <row r="16" spans="1:24" ht="12.75" customHeight="1" x14ac:dyDescent="0.2">
      <c r="B16" s="16" t="s">
        <v>25</v>
      </c>
      <c r="C16" s="341">
        <v>40.186485290527344</v>
      </c>
      <c r="D16" s="64">
        <v>1.841710090637207</v>
      </c>
      <c r="E16" s="341">
        <v>33.23944091796875</v>
      </c>
      <c r="F16" s="64">
        <v>1.8876082897186279</v>
      </c>
      <c r="G16" s="341">
        <f t="shared" si="0"/>
        <v>-6.9470443725585937</v>
      </c>
      <c r="H16" s="64">
        <f t="shared" si="1"/>
        <v>2.6372260262194809</v>
      </c>
      <c r="I16" s="64">
        <f t="shared" si="2"/>
        <v>-2.6342241065007719</v>
      </c>
      <c r="J16" s="402">
        <f t="shared" si="3"/>
        <v>4.2164903384453072E-3</v>
      </c>
      <c r="K16" s="282" t="str">
        <f t="shared" si="4"/>
        <v>Significativa</v>
      </c>
      <c r="L16" s="282" t="str">
        <f t="shared" si="5"/>
        <v>Disminución</v>
      </c>
      <c r="M16" s="44"/>
      <c r="N16" s="341">
        <v>8.2395086288452148</v>
      </c>
      <c r="O16" s="64">
        <v>0.27143386006355286</v>
      </c>
      <c r="P16" s="341">
        <v>7.2270097732543945</v>
      </c>
      <c r="Q16" s="64">
        <v>0.24165183305740356</v>
      </c>
      <c r="R16" s="341">
        <f t="shared" si="6"/>
        <v>-1.0124988555908203</v>
      </c>
      <c r="S16" s="64">
        <f t="shared" si="7"/>
        <v>0.36341704529232477</v>
      </c>
      <c r="T16" s="64">
        <f t="shared" si="8"/>
        <v>-2.7860521918458399</v>
      </c>
      <c r="U16" s="402">
        <f t="shared" si="9"/>
        <v>2.6677140209480877E-3</v>
      </c>
      <c r="V16" s="282" t="str">
        <f t="shared" si="10"/>
        <v>Significativa</v>
      </c>
      <c r="W16" s="282" t="str">
        <f t="shared" si="11"/>
        <v>Disminución</v>
      </c>
    </row>
    <row r="17" spans="1:23" x14ac:dyDescent="0.2">
      <c r="B17" s="16" t="s">
        <v>24</v>
      </c>
      <c r="C17" s="341">
        <v>16.39019775390625</v>
      </c>
      <c r="D17" s="64">
        <v>1.0175838470458984</v>
      </c>
      <c r="E17" s="341">
        <v>18.279233932495117</v>
      </c>
      <c r="F17" s="64">
        <v>0.99064791202545166</v>
      </c>
      <c r="G17" s="341">
        <f t="shared" si="0"/>
        <v>1.8890361785888672</v>
      </c>
      <c r="H17" s="64">
        <f t="shared" si="1"/>
        <v>1.4201620229287635</v>
      </c>
      <c r="I17" s="64">
        <f t="shared" si="2"/>
        <v>1.3301553964195978</v>
      </c>
      <c r="J17" s="402">
        <f t="shared" si="3"/>
        <v>9.1733538333731768E-2</v>
      </c>
      <c r="K17" s="282" t="str">
        <f t="shared" si="4"/>
        <v>No significativa</v>
      </c>
      <c r="L17" s="282" t="str">
        <f t="shared" si="5"/>
        <v>Sin cambio</v>
      </c>
      <c r="M17" s="44"/>
      <c r="N17" s="341">
        <v>29.211366653442383</v>
      </c>
      <c r="O17" s="64">
        <v>0.71336150169372559</v>
      </c>
      <c r="P17" s="341">
        <v>29.50316047668457</v>
      </c>
      <c r="Q17" s="64">
        <v>0.37130719423294067</v>
      </c>
      <c r="R17" s="341">
        <f t="shared" si="6"/>
        <v>0.2917938232421875</v>
      </c>
      <c r="S17" s="64">
        <f t="shared" si="7"/>
        <v>0.80420996299962988</v>
      </c>
      <c r="T17" s="64">
        <f t="shared" si="8"/>
        <v>0.3628328877620754</v>
      </c>
      <c r="U17" s="402">
        <f t="shared" si="9"/>
        <v>0.35836486136697276</v>
      </c>
      <c r="V17" s="282" t="str">
        <f t="shared" si="10"/>
        <v>No significativa</v>
      </c>
      <c r="W17" s="282" t="str">
        <f t="shared" si="11"/>
        <v>Sin cambio</v>
      </c>
    </row>
    <row r="18" spans="1:23" x14ac:dyDescent="0.2">
      <c r="B18" s="16" t="s">
        <v>23</v>
      </c>
      <c r="C18" s="341">
        <v>0.99335509538650513</v>
      </c>
      <c r="D18" s="64">
        <v>0.14146177470684052</v>
      </c>
      <c r="E18" s="341">
        <v>1.2674657106399536</v>
      </c>
      <c r="F18" s="64">
        <v>0.15385913848876953</v>
      </c>
      <c r="G18" s="341">
        <f t="shared" si="0"/>
        <v>0.27411061525344849</v>
      </c>
      <c r="H18" s="64">
        <f t="shared" si="1"/>
        <v>0.20900734006181521</v>
      </c>
      <c r="I18" s="64">
        <f t="shared" si="2"/>
        <v>1.3114879849309531</v>
      </c>
      <c r="J18" s="402">
        <f t="shared" si="3"/>
        <v>9.4846475199874325E-2</v>
      </c>
      <c r="K18" s="282" t="str">
        <f t="shared" si="4"/>
        <v>No significativa</v>
      </c>
      <c r="L18" s="282" t="str">
        <f t="shared" si="5"/>
        <v>Sin cambio</v>
      </c>
      <c r="M18" s="44"/>
      <c r="N18" s="341">
        <v>6.2233896255493164</v>
      </c>
      <c r="O18" s="64">
        <v>0.16736447811126709</v>
      </c>
      <c r="P18" s="341">
        <v>6.5191268920898438</v>
      </c>
      <c r="Q18" s="64">
        <v>0.1680762767791748</v>
      </c>
      <c r="R18" s="341">
        <f t="shared" si="6"/>
        <v>0.29573726654052734</v>
      </c>
      <c r="S18" s="64">
        <f t="shared" si="7"/>
        <v>0.23719296648384533</v>
      </c>
      <c r="T18" s="64">
        <f t="shared" si="8"/>
        <v>1.2468213999957261</v>
      </c>
      <c r="U18" s="402">
        <f t="shared" si="9"/>
        <v>0.10623149597063819</v>
      </c>
      <c r="V18" s="282" t="str">
        <f t="shared" si="10"/>
        <v>No significativa</v>
      </c>
      <c r="W18" s="282" t="str">
        <f t="shared" si="11"/>
        <v>Sin cambio</v>
      </c>
    </row>
    <row r="19" spans="1:23" x14ac:dyDescent="0.2">
      <c r="B19" s="16" t="s">
        <v>77</v>
      </c>
      <c r="C19" s="341">
        <v>3.3455691337585449</v>
      </c>
      <c r="D19" s="64">
        <v>0.32228609919548035</v>
      </c>
      <c r="E19" s="341">
        <v>3.8412883281707764</v>
      </c>
      <c r="F19" s="64">
        <v>0.34454527497291565</v>
      </c>
      <c r="G19" s="341">
        <f t="shared" si="0"/>
        <v>0.49571919441223145</v>
      </c>
      <c r="H19" s="64">
        <f t="shared" si="1"/>
        <v>0.47178361167043631</v>
      </c>
      <c r="I19" s="64">
        <f t="shared" si="2"/>
        <v>1.0507342394896821</v>
      </c>
      <c r="J19" s="402">
        <f t="shared" si="3"/>
        <v>0.14669033289256106</v>
      </c>
      <c r="K19" s="282" t="str">
        <f t="shared" si="4"/>
        <v>No significativa</v>
      </c>
      <c r="L19" s="282" t="str">
        <f t="shared" si="5"/>
        <v>Sin cambio</v>
      </c>
      <c r="M19" s="44"/>
      <c r="N19" s="341">
        <v>21.312946319580078</v>
      </c>
      <c r="O19" s="64">
        <v>0.32462206482887268</v>
      </c>
      <c r="P19" s="341">
        <v>21.09712028503418</v>
      </c>
      <c r="Q19" s="64">
        <v>0.2858721911907196</v>
      </c>
      <c r="R19" s="341">
        <f t="shared" si="6"/>
        <v>-0.21582603454589844</v>
      </c>
      <c r="S19" s="64">
        <f t="shared" si="7"/>
        <v>0.4325533431496561</v>
      </c>
      <c r="T19" s="64">
        <f t="shared" si="8"/>
        <v>-0.49895819316607687</v>
      </c>
      <c r="U19" s="402">
        <f t="shared" si="9"/>
        <v>0.30890441826914783</v>
      </c>
      <c r="V19" s="282" t="str">
        <f t="shared" si="10"/>
        <v>No significativa</v>
      </c>
      <c r="W19" s="282" t="str">
        <f t="shared" si="11"/>
        <v>Sin cambio</v>
      </c>
    </row>
    <row r="20" spans="1:23" x14ac:dyDescent="0.2">
      <c r="B20" s="14" t="s">
        <v>22</v>
      </c>
      <c r="C20" s="342"/>
      <c r="D20" s="64"/>
      <c r="E20" s="342"/>
      <c r="F20" s="64"/>
      <c r="G20" s="64"/>
      <c r="H20" s="64"/>
      <c r="I20" s="64"/>
      <c r="J20" s="64"/>
      <c r="K20" s="283"/>
      <c r="L20" s="283"/>
      <c r="M20" s="44"/>
      <c r="N20" s="342"/>
      <c r="O20" s="64"/>
      <c r="P20" s="342"/>
      <c r="Q20" s="64"/>
      <c r="R20" s="64"/>
      <c r="S20" s="64"/>
      <c r="T20" s="64"/>
      <c r="U20" s="64"/>
      <c r="V20" s="283"/>
      <c r="W20" s="283"/>
    </row>
    <row r="21" spans="1:23" x14ac:dyDescent="0.2">
      <c r="B21" s="11" t="s">
        <v>21</v>
      </c>
      <c r="C21" s="330">
        <v>95.66107177734375</v>
      </c>
      <c r="D21" s="64">
        <v>0.37385904788970947</v>
      </c>
      <c r="E21" s="330">
        <v>94.891242980957031</v>
      </c>
      <c r="F21" s="64">
        <v>0.40321600437164307</v>
      </c>
      <c r="G21" s="341">
        <f>-(C21-E21)</f>
        <v>-0.76982879638671875</v>
      </c>
      <c r="H21" s="64">
        <f>SQRT(D21*D21+F21*F21)</f>
        <v>0.5498670147139515</v>
      </c>
      <c r="I21" s="64">
        <f>G21/H21</f>
        <v>-1.4000272352892353</v>
      </c>
      <c r="J21" s="402">
        <f>IF(I21&gt;0,(1-NORMSDIST(I21)),(NORMSDIST(I21)))</f>
        <v>8.0752581440680885E-2</v>
      </c>
      <c r="K21" s="282" t="str">
        <f>IF(J21&lt;0.05,  "Significativa","No significativa")</f>
        <v>No significativa</v>
      </c>
      <c r="L21" s="282" t="str">
        <f>IF(K21="Significativa",IF(G21&lt;0,"Disminución","Aumento"),"Sin cambio")</f>
        <v>Sin cambio</v>
      </c>
      <c r="M21" s="44"/>
      <c r="N21" s="330">
        <v>72.463668823242188</v>
      </c>
      <c r="O21" s="64">
        <v>0.36345753073692322</v>
      </c>
      <c r="P21" s="330">
        <v>72.383758544921875</v>
      </c>
      <c r="Q21" s="64">
        <v>0.32172104716300964</v>
      </c>
      <c r="R21" s="341">
        <f>-(N21-P21)</f>
        <v>-7.99102783203125E-2</v>
      </c>
      <c r="S21" s="64">
        <f>SQRT(O21*O21+Q21*Q21)</f>
        <v>0.4853924276675986</v>
      </c>
      <c r="T21" s="64">
        <f>R21/S21</f>
        <v>-0.16463025330719791</v>
      </c>
      <c r="U21" s="402">
        <f>IF(T21&gt;0,(1-NORMSDIST(T21)),(NORMSDIST(T21)))</f>
        <v>0.43461750871012306</v>
      </c>
      <c r="V21" s="282" t="str">
        <f>IF(U21&lt;0.05,  "Significativa","No significativa")</f>
        <v>No significativa</v>
      </c>
      <c r="W21" s="282" t="str">
        <f>IF(V21="Significativa",IF(R21&lt;0,"Disminución","Aumento"),"Sin cambio")</f>
        <v>Sin cambio</v>
      </c>
    </row>
    <row r="22" spans="1:23" ht="12.75" customHeight="1" x14ac:dyDescent="0.2">
      <c r="B22" s="11" t="s">
        <v>20</v>
      </c>
      <c r="C22" s="330">
        <v>64.15936279296875</v>
      </c>
      <c r="D22" s="64">
        <v>1.4508881568908691</v>
      </c>
      <c r="E22" s="330">
        <v>55.1612548828125</v>
      </c>
      <c r="F22" s="64">
        <v>1.7418540716171265</v>
      </c>
      <c r="G22" s="341">
        <f>-(C22-E22)</f>
        <v>-8.99810791015625</v>
      </c>
      <c r="H22" s="64">
        <f>SQRT(D22*D22+F22*F22)</f>
        <v>2.2669653836385204</v>
      </c>
      <c r="I22" s="64">
        <f>G22/H22</f>
        <v>-3.9692303972079732</v>
      </c>
      <c r="J22" s="402">
        <f>IF(I22&gt;0,(1-NORMSDIST(I22)),(NORMSDIST(I22)))</f>
        <v>3.6052568946348699E-5</v>
      </c>
      <c r="K22" s="282" t="str">
        <f>IF(J22&lt;0.05,  "Significativa","No significativa")</f>
        <v>Significativa</v>
      </c>
      <c r="L22" s="282" t="str">
        <f>IF(K22="Significativa",IF(G22&lt;0,"Disminución","Aumento"),"Sin cambio")</f>
        <v>Disminución</v>
      </c>
      <c r="M22" s="44"/>
      <c r="N22" s="330">
        <v>23.624069213867188</v>
      </c>
      <c r="O22" s="64">
        <v>0.36722710728645325</v>
      </c>
      <c r="P22" s="330">
        <v>19.545585632324219</v>
      </c>
      <c r="Q22" s="64">
        <v>0.36104553937911987</v>
      </c>
      <c r="R22" s="341">
        <f>-(N22-P22)</f>
        <v>-4.0784835815429687</v>
      </c>
      <c r="S22" s="64">
        <f>SQRT(O22*O22+Q22*Q22)</f>
        <v>0.5149850772901442</v>
      </c>
      <c r="T22" s="64">
        <f>R22/S22</f>
        <v>-7.9196150750697161</v>
      </c>
      <c r="U22" s="402">
        <f>IF(T22&gt;0,(1-NORMSDIST(T22)),(NORMSDIST(T22)))</f>
        <v>1.1912349018255903E-15</v>
      </c>
      <c r="V22" s="282" t="str">
        <f>IF(U22&lt;0.05,  "Significativa","No significativa")</f>
        <v>Significativa</v>
      </c>
      <c r="W22" s="282" t="str">
        <f>IF(V22="Significativa",IF(R22&lt;0,"Disminución","Aumento"),"Sin cambio")</f>
        <v>Disminución</v>
      </c>
    </row>
    <row r="23" spans="1:23" x14ac:dyDescent="0.2">
      <c r="B23" s="13" t="s">
        <v>137</v>
      </c>
      <c r="C23" s="342"/>
      <c r="D23" s="64"/>
      <c r="E23" s="342"/>
      <c r="F23" s="64"/>
      <c r="G23" s="64"/>
      <c r="H23" s="64"/>
      <c r="I23" s="64"/>
      <c r="J23" s="64"/>
      <c r="K23" s="283"/>
      <c r="L23" s="283"/>
      <c r="M23" s="44"/>
      <c r="N23" s="342"/>
      <c r="O23" s="64"/>
      <c r="P23" s="342"/>
      <c r="Q23" s="64"/>
      <c r="R23" s="64"/>
      <c r="S23" s="64"/>
      <c r="T23" s="64"/>
      <c r="U23" s="64"/>
      <c r="V23" s="283"/>
      <c r="W23" s="283"/>
    </row>
    <row r="24" spans="1:23" x14ac:dyDescent="0.2">
      <c r="B24" s="6" t="s">
        <v>19</v>
      </c>
      <c r="C24" s="330">
        <v>48.577968597412109</v>
      </c>
      <c r="D24" s="64">
        <v>0.98928314447402954</v>
      </c>
      <c r="E24" s="330">
        <v>47.362655639648438</v>
      </c>
      <c r="F24" s="64">
        <v>1.0757447481155396</v>
      </c>
      <c r="G24" s="341">
        <f t="shared" ref="G24:G29" si="12">-(C24-E24)</f>
        <v>-1.2153129577636719</v>
      </c>
      <c r="H24" s="64">
        <f t="shared" ref="H24:H29" si="13">SQRT(D24*D24+F24*F24)</f>
        <v>1.4614745646225216</v>
      </c>
      <c r="I24" s="64">
        <f t="shared" ref="I24:I29" si="14">G24/H24</f>
        <v>-0.83156627366797187</v>
      </c>
      <c r="J24" s="402">
        <f t="shared" ref="J24:J29" si="15">IF(I24&gt;0,(1-NORMSDIST(I24)),(NORMSDIST(I24)))</f>
        <v>0.20282690276751206</v>
      </c>
      <c r="K24" s="282" t="str">
        <f t="shared" ref="K24:K29" si="16">IF(J24&lt;0.05,  "Significativa","No significativa")</f>
        <v>No significativa</v>
      </c>
      <c r="L24" s="282" t="str">
        <f t="shared" ref="L24:L29" si="17">IF(K24="Significativa",IF(G24&lt;0,"Disminución","Aumento"),"Sin cambio")</f>
        <v>Sin cambio</v>
      </c>
      <c r="M24" s="44"/>
      <c r="N24" s="330">
        <v>20.023778915405273</v>
      </c>
      <c r="O24" s="64">
        <v>0.34804278612136841</v>
      </c>
      <c r="P24" s="330">
        <v>18.55345344543457</v>
      </c>
      <c r="Q24" s="64">
        <v>0.23445875942707062</v>
      </c>
      <c r="R24" s="341">
        <f t="shared" ref="R24:R29" si="18">-(N24-P24)</f>
        <v>-1.4703254699707031</v>
      </c>
      <c r="S24" s="64">
        <f t="shared" ref="S24:S29" si="19">SQRT(O24*O24+Q24*Q24)</f>
        <v>0.4196482942217275</v>
      </c>
      <c r="T24" s="64">
        <f t="shared" ref="T24:T29" si="20">R24/S24</f>
        <v>-3.5037089158137613</v>
      </c>
      <c r="U24" s="402">
        <f t="shared" ref="U24:U29" si="21">IF(T24&gt;0,(1-NORMSDIST(T24)),(NORMSDIST(T24)))</f>
        <v>2.2941329730355689E-4</v>
      </c>
      <c r="V24" s="282" t="str">
        <f t="shared" ref="V24:V29" si="22">IF(U24&lt;0.05,  "Significativa","No significativa")</f>
        <v>Significativa</v>
      </c>
      <c r="W24" s="282" t="str">
        <f t="shared" ref="W24:W29" si="23">IF(V24="Significativa",IF(R24&lt;0,"Disminución","Aumento"),"Sin cambio")</f>
        <v>Disminución</v>
      </c>
    </row>
    <row r="25" spans="1:23" x14ac:dyDescent="0.2">
      <c r="B25" s="11" t="s">
        <v>18</v>
      </c>
      <c r="C25" s="330">
        <v>36.357658386230469</v>
      </c>
      <c r="D25" s="64">
        <v>1.6305917501449585</v>
      </c>
      <c r="E25" s="330">
        <v>23.372480392456055</v>
      </c>
      <c r="F25" s="64">
        <v>1.2459450960159302</v>
      </c>
      <c r="G25" s="341">
        <f t="shared" si="12"/>
        <v>-12.985177993774414</v>
      </c>
      <c r="H25" s="64">
        <f t="shared" si="13"/>
        <v>2.0521229587738996</v>
      </c>
      <c r="I25" s="64">
        <f t="shared" si="14"/>
        <v>-6.327680287507131</v>
      </c>
      <c r="J25" s="402">
        <f t="shared" si="15"/>
        <v>1.2443705782356251E-10</v>
      </c>
      <c r="K25" s="282" t="str">
        <f t="shared" si="16"/>
        <v>Significativa</v>
      </c>
      <c r="L25" s="282" t="str">
        <f t="shared" si="17"/>
        <v>Disminución</v>
      </c>
      <c r="M25" s="44"/>
      <c r="N25" s="330">
        <v>28.855892181396484</v>
      </c>
      <c r="O25" s="64">
        <v>0.33594998717308044</v>
      </c>
      <c r="P25" s="330">
        <v>21.273513793945313</v>
      </c>
      <c r="Q25" s="64">
        <v>0.29020145535469055</v>
      </c>
      <c r="R25" s="341">
        <f t="shared" si="18"/>
        <v>-7.5823783874511719</v>
      </c>
      <c r="S25" s="64">
        <f t="shared" si="19"/>
        <v>0.44393611992219484</v>
      </c>
      <c r="T25" s="64">
        <f t="shared" si="20"/>
        <v>-17.079886152944876</v>
      </c>
      <c r="U25" s="402">
        <f t="shared" si="21"/>
        <v>1.0476362817297095E-65</v>
      </c>
      <c r="V25" s="282" t="str">
        <f t="shared" si="22"/>
        <v>Significativa</v>
      </c>
      <c r="W25" s="282" t="str">
        <f t="shared" si="23"/>
        <v>Disminución</v>
      </c>
    </row>
    <row r="26" spans="1:23" x14ac:dyDescent="0.2">
      <c r="B26" s="11" t="s">
        <v>17</v>
      </c>
      <c r="C26" s="330">
        <v>83.547187805175781</v>
      </c>
      <c r="D26" s="64">
        <v>1.0543811321258545</v>
      </c>
      <c r="E26" s="330">
        <v>82.312210083007812</v>
      </c>
      <c r="F26" s="64">
        <v>0.91306453943252563</v>
      </c>
      <c r="G26" s="341">
        <f t="shared" si="12"/>
        <v>-1.2349777221679687</v>
      </c>
      <c r="H26" s="64">
        <f t="shared" si="13"/>
        <v>1.394778270891875</v>
      </c>
      <c r="I26" s="64">
        <f t="shared" si="14"/>
        <v>-0.88542942483487097</v>
      </c>
      <c r="J26" s="402">
        <f t="shared" si="15"/>
        <v>0.18796253408254912</v>
      </c>
      <c r="K26" s="282" t="str">
        <f t="shared" si="16"/>
        <v>No significativa</v>
      </c>
      <c r="L26" s="282" t="str">
        <f t="shared" si="17"/>
        <v>Sin cambio</v>
      </c>
      <c r="M26" s="44"/>
      <c r="N26" s="330">
        <v>58.974086761474609</v>
      </c>
      <c r="O26" s="64">
        <v>0.4707120954990387</v>
      </c>
      <c r="P26" s="330">
        <v>59.572929382324219</v>
      </c>
      <c r="Q26" s="64">
        <v>0.36588230729103088</v>
      </c>
      <c r="R26" s="341">
        <f t="shared" si="18"/>
        <v>0.59884262084960938</v>
      </c>
      <c r="S26" s="64">
        <f t="shared" si="19"/>
        <v>0.59618767149086915</v>
      </c>
      <c r="T26" s="64">
        <f t="shared" si="20"/>
        <v>1.0044532107685169</v>
      </c>
      <c r="U26" s="402">
        <f t="shared" si="21"/>
        <v>0.15758010655858135</v>
      </c>
      <c r="V26" s="282" t="str">
        <f t="shared" si="22"/>
        <v>No significativa</v>
      </c>
      <c r="W26" s="282" t="str">
        <f t="shared" si="23"/>
        <v>Sin cambio</v>
      </c>
    </row>
    <row r="27" spans="1:23" x14ac:dyDescent="0.2">
      <c r="B27" s="11" t="s">
        <v>216</v>
      </c>
      <c r="C27" s="330">
        <v>41.938472747802734</v>
      </c>
      <c r="D27" s="64">
        <v>1.6172422170639038</v>
      </c>
      <c r="E27" s="330">
        <v>36.647178649902344</v>
      </c>
      <c r="F27" s="64">
        <v>1.5938782691955566</v>
      </c>
      <c r="G27" s="341">
        <f t="shared" si="12"/>
        <v>-5.2912940979003906</v>
      </c>
      <c r="H27" s="64">
        <f t="shared" si="13"/>
        <v>2.2706651725139033</v>
      </c>
      <c r="I27" s="64">
        <f t="shared" si="14"/>
        <v>-2.3302837256460327</v>
      </c>
      <c r="J27" s="402">
        <f t="shared" si="15"/>
        <v>9.8955801653980071E-3</v>
      </c>
      <c r="K27" s="282" t="str">
        <f t="shared" si="16"/>
        <v>Significativa</v>
      </c>
      <c r="L27" s="282" t="str">
        <f t="shared" si="17"/>
        <v>Disminución</v>
      </c>
      <c r="M27" s="44"/>
      <c r="N27" s="330">
        <v>12.957697868347168</v>
      </c>
      <c r="O27" s="64">
        <v>0.35521456599235535</v>
      </c>
      <c r="P27" s="330">
        <v>11.688196182250977</v>
      </c>
      <c r="Q27" s="64">
        <v>0.3054516613483429</v>
      </c>
      <c r="R27" s="341">
        <f t="shared" si="18"/>
        <v>-1.2695016860961914</v>
      </c>
      <c r="S27" s="64">
        <f t="shared" si="19"/>
        <v>0.46848490404024773</v>
      </c>
      <c r="T27" s="64">
        <f t="shared" si="20"/>
        <v>-2.7098027602339307</v>
      </c>
      <c r="U27" s="402">
        <f t="shared" si="21"/>
        <v>3.3661615102272861E-3</v>
      </c>
      <c r="V27" s="282" t="str">
        <f t="shared" si="22"/>
        <v>Significativa</v>
      </c>
      <c r="W27" s="282" t="str">
        <f t="shared" si="23"/>
        <v>Disminución</v>
      </c>
    </row>
    <row r="28" spans="1:23" x14ac:dyDescent="0.2">
      <c r="B28" s="11" t="s">
        <v>16</v>
      </c>
      <c r="C28" s="330">
        <v>50.499488830566406</v>
      </c>
      <c r="D28" s="64">
        <v>2.4180276393890381</v>
      </c>
      <c r="E28" s="330">
        <v>44.126121520996094</v>
      </c>
      <c r="F28" s="64">
        <v>2.7804186344146729</v>
      </c>
      <c r="G28" s="341">
        <f t="shared" si="12"/>
        <v>-6.3733673095703125</v>
      </c>
      <c r="H28" s="64">
        <f t="shared" si="13"/>
        <v>3.6847775302519525</v>
      </c>
      <c r="I28" s="64">
        <f t="shared" si="14"/>
        <v>-1.729647789383508</v>
      </c>
      <c r="J28" s="402">
        <f t="shared" si="15"/>
        <v>4.1846611099142783E-2</v>
      </c>
      <c r="K28" s="282" t="str">
        <f t="shared" si="16"/>
        <v>Significativa</v>
      </c>
      <c r="L28" s="282" t="str">
        <f t="shared" si="17"/>
        <v>Disminución</v>
      </c>
      <c r="M28" s="44"/>
      <c r="N28" s="330">
        <v>13.91171932220459</v>
      </c>
      <c r="O28" s="64">
        <v>0.47231358289718628</v>
      </c>
      <c r="P28" s="330">
        <v>12.944015502929687</v>
      </c>
      <c r="Q28" s="64">
        <v>0.47685694694519043</v>
      </c>
      <c r="R28" s="341">
        <f t="shared" si="18"/>
        <v>-0.96770381927490234</v>
      </c>
      <c r="S28" s="64">
        <f t="shared" si="19"/>
        <v>0.67117260703865544</v>
      </c>
      <c r="T28" s="64">
        <f t="shared" si="20"/>
        <v>-1.4418106596224189</v>
      </c>
      <c r="U28" s="402">
        <f t="shared" si="21"/>
        <v>7.4677897454646272E-2</v>
      </c>
      <c r="V28" s="282" t="str">
        <f t="shared" si="22"/>
        <v>No significativa</v>
      </c>
      <c r="W28" s="282" t="str">
        <f t="shared" si="23"/>
        <v>Sin cambio</v>
      </c>
    </row>
    <row r="29" spans="1:23" x14ac:dyDescent="0.2">
      <c r="B29" s="11" t="s">
        <v>133</v>
      </c>
      <c r="C29" s="330">
        <v>40.542087554931641</v>
      </c>
      <c r="D29" s="64">
        <v>1.3041059970855713</v>
      </c>
      <c r="E29" s="330">
        <v>35.338176727294922</v>
      </c>
      <c r="F29" s="64">
        <v>1.5568205118179321</v>
      </c>
      <c r="G29" s="341">
        <f t="shared" si="12"/>
        <v>-5.2039108276367187</v>
      </c>
      <c r="H29" s="64">
        <f t="shared" si="13"/>
        <v>2.030857591671952</v>
      </c>
      <c r="I29" s="64">
        <f t="shared" si="14"/>
        <v>-2.5624203533407162</v>
      </c>
      <c r="J29" s="402">
        <f t="shared" si="15"/>
        <v>5.1972712961679129E-3</v>
      </c>
      <c r="K29" s="282" t="str">
        <f t="shared" si="16"/>
        <v>Significativa</v>
      </c>
      <c r="L29" s="282" t="str">
        <f t="shared" si="17"/>
        <v>Disminución</v>
      </c>
      <c r="M29" s="44"/>
      <c r="N29" s="330">
        <v>23.652200698852539</v>
      </c>
      <c r="O29" s="64">
        <v>0.77826201915740967</v>
      </c>
      <c r="P29" s="330">
        <v>22.453666687011719</v>
      </c>
      <c r="Q29" s="64">
        <v>0.35922056436538696</v>
      </c>
      <c r="R29" s="341">
        <f t="shared" si="18"/>
        <v>-1.1985340118408203</v>
      </c>
      <c r="S29" s="64">
        <f t="shared" si="19"/>
        <v>0.85716461915197795</v>
      </c>
      <c r="T29" s="64">
        <f t="shared" si="20"/>
        <v>-1.3982541801906974</v>
      </c>
      <c r="U29" s="402">
        <f t="shared" si="21"/>
        <v>8.1018375983320498E-2</v>
      </c>
      <c r="V29" s="282" t="str">
        <f t="shared" si="22"/>
        <v>No significativa</v>
      </c>
      <c r="W29" s="282" t="str">
        <f t="shared" si="23"/>
        <v>Sin cambio</v>
      </c>
    </row>
    <row r="30" spans="1:23" ht="12.75" customHeight="1" x14ac:dyDescent="0.2">
      <c r="B30" s="9" t="s">
        <v>14</v>
      </c>
      <c r="C30" s="330"/>
      <c r="D30" s="64"/>
      <c r="E30" s="330"/>
      <c r="F30" s="64"/>
      <c r="G30" s="64"/>
      <c r="H30" s="64"/>
      <c r="I30" s="64"/>
      <c r="J30" s="64"/>
      <c r="K30" s="283"/>
      <c r="L30" s="283"/>
      <c r="M30" s="44"/>
      <c r="N30" s="330"/>
      <c r="O30" s="64"/>
      <c r="P30" s="330"/>
      <c r="Q30" s="64"/>
      <c r="R30" s="64"/>
      <c r="S30" s="64"/>
      <c r="T30" s="64"/>
      <c r="U30" s="64"/>
      <c r="V30" s="283"/>
      <c r="W30" s="283"/>
    </row>
    <row r="31" spans="1:23" x14ac:dyDescent="0.2">
      <c r="B31" s="6" t="s">
        <v>208</v>
      </c>
      <c r="C31" s="330">
        <v>52.063796997070313</v>
      </c>
      <c r="D31" s="64">
        <v>1.9754884243011475</v>
      </c>
      <c r="E31" s="330">
        <v>48.993247985839844</v>
      </c>
      <c r="F31" s="64">
        <v>1.7673009634017944</v>
      </c>
      <c r="G31" s="341">
        <f>-(C31-E31)</f>
        <v>-3.0705490112304687</v>
      </c>
      <c r="H31" s="64">
        <f>SQRT(D31*D31+F31*F31)</f>
        <v>2.650642791812722</v>
      </c>
      <c r="I31" s="64">
        <f>G31/H31</f>
        <v>-1.1584167511045806</v>
      </c>
      <c r="J31" s="402">
        <f>IF(I31&gt;0,(1-NORMSDIST(I31)),(NORMSDIST(I31)))</f>
        <v>0.12334700324031059</v>
      </c>
      <c r="K31" s="282" t="str">
        <f>IF(J31&lt;0.05,  "Significativa","No significativa")</f>
        <v>No significativa</v>
      </c>
      <c r="L31" s="282" t="str">
        <f>IF(K31="Significativa",IF(G31&lt;0,"Disminución","Aumento"),"Sin cambio")</f>
        <v>Sin cambio</v>
      </c>
      <c r="M31" s="44"/>
      <c r="N31" s="330">
        <v>16.832027435302734</v>
      </c>
      <c r="O31" s="64">
        <v>0.39980849623680115</v>
      </c>
      <c r="P31" s="330">
        <v>17.883821487426758</v>
      </c>
      <c r="Q31" s="64">
        <v>0.34798866510391235</v>
      </c>
      <c r="R31" s="341">
        <f>-(N31-P31)</f>
        <v>1.0517940521240234</v>
      </c>
      <c r="S31" s="64">
        <f>SQRT(O31*O31+Q31*Q31)</f>
        <v>0.53004051232328941</v>
      </c>
      <c r="T31" s="64">
        <f>R31/S31</f>
        <v>1.9843653978707558</v>
      </c>
      <c r="U31" s="402">
        <f>IF(T31&gt;0,(1-NORMSDIST(T31)),(NORMSDIST(T31)))</f>
        <v>2.3607560258637084E-2</v>
      </c>
      <c r="V31" s="282" t="str">
        <f>IF(U31&lt;0.05,  "Significativa","No significativa")</f>
        <v>Significativa</v>
      </c>
      <c r="W31" s="282" t="str">
        <f>IF(V31="Significativa",IF(R31&lt;0,"Disminución","Aumento"),"Sin cambio")</f>
        <v>Aumento</v>
      </c>
    </row>
    <row r="32" spans="1:23" ht="13.5" thickBot="1" x14ac:dyDescent="0.25">
      <c r="A32" s="28"/>
      <c r="B32" s="180" t="s">
        <v>209</v>
      </c>
      <c r="C32" s="343">
        <v>80.264236450195313</v>
      </c>
      <c r="D32" s="181">
        <v>1.2127563953399658</v>
      </c>
      <c r="E32" s="343">
        <v>77.879478454589844</v>
      </c>
      <c r="F32" s="181">
        <v>1.1453515291213989</v>
      </c>
      <c r="G32" s="345">
        <f>-(C32-E32)</f>
        <v>-2.3847579956054687</v>
      </c>
      <c r="H32" s="181">
        <f>SQRT(D32*D32+F32*F32)</f>
        <v>1.6681151637997642</v>
      </c>
      <c r="I32" s="181">
        <f>G32/H32</f>
        <v>-1.4296123237518439</v>
      </c>
      <c r="J32" s="406">
        <f>IF(I32&gt;0,(1-NORMSDIST(I32)),(NORMSDIST(I32)))</f>
        <v>7.6414158264855273E-2</v>
      </c>
      <c r="K32" s="290" t="str">
        <f>IF(J32&lt;0.05,  "Significativa","No significativa")</f>
        <v>No significativa</v>
      </c>
      <c r="L32" s="290" t="str">
        <f>IF(K32="Significativa",IF(G32&lt;0,"Disminución","Aumento"),"Sin cambio")</f>
        <v>Sin cambio</v>
      </c>
      <c r="M32" s="206"/>
      <c r="N32" s="343">
        <v>49.475688934326172</v>
      </c>
      <c r="O32" s="181">
        <v>0.69791090488433838</v>
      </c>
      <c r="P32" s="343">
        <v>49.39971923828125</v>
      </c>
      <c r="Q32" s="181">
        <v>0.44705307483673096</v>
      </c>
      <c r="R32" s="345">
        <f>-(N32-P32)</f>
        <v>-7.5969696044921875E-2</v>
      </c>
      <c r="S32" s="181">
        <f>SQRT(O32*O32+Q32*Q32)</f>
        <v>0.82881607300863303</v>
      </c>
      <c r="T32" s="181">
        <f>R32/S32</f>
        <v>-9.1660500464414332E-2</v>
      </c>
      <c r="U32" s="406">
        <f>IF(T32&gt;0,(1-NORMSDIST(T32)),(NORMSDIST(T32)))</f>
        <v>0.46348389064507373</v>
      </c>
      <c r="V32" s="290" t="str">
        <f>IF(U32&lt;0.05,  "Significativa","No significativa")</f>
        <v>No significativa</v>
      </c>
      <c r="W32" s="290" t="str">
        <f>IF(V32="Significativa",IF(R32&lt;0,"Disminución","Aumento"),"Sin cambio")</f>
        <v>Sin cambio</v>
      </c>
    </row>
    <row r="33" spans="2:28" ht="12.75" customHeight="1" thickTop="1" x14ac:dyDescent="0.2">
      <c r="B33" s="146" t="s">
        <v>228</v>
      </c>
      <c r="P33" s="4"/>
      <c r="Q33" s="4"/>
    </row>
    <row r="34" spans="2:28" x14ac:dyDescent="0.2">
      <c r="B34" s="110" t="s">
        <v>157</v>
      </c>
      <c r="P34" s="4"/>
      <c r="Q34" s="4"/>
    </row>
    <row r="35" spans="2:28" x14ac:dyDescent="0.2">
      <c r="B35" s="144"/>
      <c r="P35" s="4"/>
      <c r="Q35" s="4"/>
      <c r="AA35" s="81"/>
      <c r="AB35" s="81"/>
    </row>
    <row r="36" spans="2:28" x14ac:dyDescent="0.2">
      <c r="E36" s="4"/>
      <c r="F36" s="4"/>
      <c r="P36" s="4"/>
      <c r="Q36" s="4"/>
      <c r="AA36" s="81"/>
      <c r="AB36" s="81"/>
    </row>
    <row r="37" spans="2:28" x14ac:dyDescent="0.2">
      <c r="E37" s="4"/>
      <c r="F37" s="4"/>
      <c r="P37" s="4"/>
      <c r="Q37" s="4"/>
      <c r="AA37" s="81"/>
      <c r="AB37" s="81"/>
    </row>
    <row r="38" spans="2:28" x14ac:dyDescent="0.2">
      <c r="E38" s="4"/>
      <c r="F38" s="4"/>
      <c r="P38" s="4"/>
      <c r="Q38" s="4"/>
      <c r="AA38" s="81"/>
      <c r="AB38" s="81"/>
    </row>
    <row r="39" spans="2:28" x14ac:dyDescent="0.2">
      <c r="E39" s="4"/>
      <c r="F39" s="4"/>
      <c r="P39" s="4"/>
      <c r="Q39" s="4"/>
      <c r="AA39" s="81"/>
      <c r="AB39" s="81"/>
    </row>
    <row r="40" spans="2:28" x14ac:dyDescent="0.2">
      <c r="E40" s="4"/>
      <c r="F40" s="4"/>
      <c r="P40" s="4"/>
      <c r="Q40" s="4"/>
      <c r="AA40" s="81"/>
      <c r="AB40" s="81"/>
    </row>
    <row r="41" spans="2:28" x14ac:dyDescent="0.2">
      <c r="E41" s="4"/>
      <c r="F41" s="4"/>
      <c r="P41" s="4"/>
      <c r="Q41" s="4"/>
      <c r="AA41" s="81"/>
      <c r="AB41" s="81"/>
    </row>
    <row r="42" spans="2:28" x14ac:dyDescent="0.2">
      <c r="E42" s="4"/>
      <c r="F42" s="4"/>
      <c r="P42" s="4"/>
      <c r="Q42" s="4"/>
      <c r="AA42" s="81"/>
      <c r="AB42" s="81"/>
    </row>
    <row r="43" spans="2:28" x14ac:dyDescent="0.2">
      <c r="E43" s="4"/>
      <c r="F43" s="4"/>
      <c r="P43" s="4"/>
      <c r="Q43" s="4"/>
      <c r="AA43" s="81"/>
      <c r="AB43" s="81"/>
    </row>
    <row r="44" spans="2:28" x14ac:dyDescent="0.2">
      <c r="E44" s="4"/>
      <c r="F44" s="4"/>
      <c r="P44" s="4"/>
      <c r="Q44" s="4"/>
      <c r="AA44" s="81"/>
      <c r="AB44" s="81"/>
    </row>
    <row r="45" spans="2:28" x14ac:dyDescent="0.2">
      <c r="E45" s="4"/>
      <c r="F45" s="4"/>
      <c r="P45" s="4"/>
      <c r="Q45" s="4"/>
      <c r="AA45" s="81"/>
      <c r="AB45" s="81"/>
    </row>
    <row r="46" spans="2:28" x14ac:dyDescent="0.2">
      <c r="E46" s="4"/>
      <c r="F46" s="4"/>
      <c r="P46" s="4"/>
      <c r="Q46" s="4"/>
      <c r="AA46" s="81"/>
      <c r="AB46" s="81"/>
    </row>
    <row r="47" spans="2:28" x14ac:dyDescent="0.2">
      <c r="E47" s="4"/>
      <c r="F47" s="4"/>
      <c r="P47" s="4"/>
      <c r="Q47" s="4"/>
      <c r="AA47" s="81"/>
      <c r="AB47" s="81"/>
    </row>
    <row r="48" spans="2:28" x14ac:dyDescent="0.2">
      <c r="E48" s="4"/>
      <c r="F48" s="4"/>
      <c r="P48" s="4"/>
      <c r="Q48" s="4"/>
      <c r="AA48" s="81"/>
      <c r="AB48" s="81"/>
    </row>
    <row r="49" spans="5:28" x14ac:dyDescent="0.2">
      <c r="E49" s="4"/>
      <c r="F49" s="4"/>
      <c r="Q49" s="81"/>
      <c r="AA49" s="81"/>
      <c r="AB49" s="81"/>
    </row>
    <row r="50" spans="5:28" x14ac:dyDescent="0.2">
      <c r="E50" s="4"/>
      <c r="F50" s="4"/>
      <c r="Q50" s="81"/>
      <c r="AA50" s="81"/>
      <c r="AB50" s="81"/>
    </row>
    <row r="51" spans="5:28" x14ac:dyDescent="0.2">
      <c r="E51" s="4"/>
      <c r="F51" s="4"/>
      <c r="Q51" s="81"/>
      <c r="AA51" s="81"/>
      <c r="AB51" s="81"/>
    </row>
    <row r="52" spans="5:28" x14ac:dyDescent="0.2">
      <c r="Q52" s="81"/>
      <c r="AA52" s="81"/>
      <c r="AB52" s="81"/>
    </row>
    <row r="53" spans="5:28" x14ac:dyDescent="0.2">
      <c r="Q53" s="81"/>
      <c r="AA53" s="81"/>
      <c r="AB53" s="81"/>
    </row>
    <row r="54" spans="5:28" x14ac:dyDescent="0.2">
      <c r="Q54" s="81"/>
      <c r="AA54" s="81"/>
      <c r="AB54" s="81"/>
    </row>
    <row r="55" spans="5:28" x14ac:dyDescent="0.2">
      <c r="Q55" s="81"/>
      <c r="AA55" s="81"/>
      <c r="AB55" s="81"/>
    </row>
    <row r="56" spans="5:28" x14ac:dyDescent="0.2">
      <c r="Q56" s="81"/>
      <c r="AA56" s="81"/>
      <c r="AB56" s="81"/>
    </row>
    <row r="57" spans="5:28" x14ac:dyDescent="0.2">
      <c r="Q57" s="81"/>
      <c r="AA57" s="81"/>
      <c r="AB57" s="81"/>
    </row>
    <row r="58" spans="5:28" x14ac:dyDescent="0.2">
      <c r="Q58" s="81"/>
      <c r="AA58" s="81"/>
      <c r="AB58" s="81"/>
    </row>
    <row r="59" spans="5:28" x14ac:dyDescent="0.2">
      <c r="Q59" s="81"/>
      <c r="AA59" s="81"/>
      <c r="AB59" s="81"/>
    </row>
    <row r="60" spans="5:28" x14ac:dyDescent="0.2">
      <c r="Q60" s="81"/>
      <c r="AA60" s="81"/>
      <c r="AB60" s="81"/>
    </row>
    <row r="61" spans="5:28" x14ac:dyDescent="0.2">
      <c r="Q61" s="81"/>
      <c r="AA61" s="81"/>
      <c r="AB61" s="81"/>
    </row>
  </sheetData>
  <mergeCells count="22">
    <mergeCell ref="B6:W6"/>
    <mergeCell ref="B7:W7"/>
    <mergeCell ref="B8:W8"/>
    <mergeCell ref="C9:L9"/>
    <mergeCell ref="N9:W9"/>
    <mergeCell ref="B9:B12"/>
    <mergeCell ref="L10:L12"/>
    <mergeCell ref="K10:K12"/>
    <mergeCell ref="I10:I12"/>
    <mergeCell ref="T10:T12"/>
    <mergeCell ref="V10:V12"/>
    <mergeCell ref="W10:W12"/>
    <mergeCell ref="C10:F10"/>
    <mergeCell ref="U10:U12"/>
    <mergeCell ref="R11:S12"/>
    <mergeCell ref="C11:D11"/>
    <mergeCell ref="E11:F11"/>
    <mergeCell ref="N11:O11"/>
    <mergeCell ref="P11:Q11"/>
    <mergeCell ref="J10:J12"/>
    <mergeCell ref="G11:H12"/>
    <mergeCell ref="N10:Q10"/>
  </mergeCells>
  <printOptions horizontalCentered="1"/>
  <pageMargins left="0.19685039370078741" right="0.19685039370078741" top="0.78740157480314965" bottom="0.78740157480314965" header="0" footer="1.1811023622047245"/>
  <pageSetup scale="89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6:W37"/>
  <sheetViews>
    <sheetView zoomScaleNormal="100" workbookViewId="0"/>
  </sheetViews>
  <sheetFormatPr baseColWidth="10" defaultRowHeight="12.75" x14ac:dyDescent="0.2"/>
  <cols>
    <col min="1" max="1" width="1.7109375" style="108" customWidth="1"/>
    <col min="2" max="2" width="57.5703125" style="108" customWidth="1"/>
    <col min="3" max="3" width="9.85546875" style="108" bestFit="1" customWidth="1"/>
    <col min="4" max="4" width="11.7109375" style="108" bestFit="1" customWidth="1"/>
    <col min="5" max="8" width="10.7109375" style="108" customWidth="1"/>
    <col min="9" max="9" width="12.28515625" style="108" bestFit="1" customWidth="1"/>
    <col min="10" max="10" width="11.42578125" style="108" customWidth="1"/>
    <col min="11" max="12" width="13.7109375" style="108" customWidth="1"/>
    <col min="13" max="13" width="1.7109375" style="108" customWidth="1"/>
    <col min="14" max="14" width="10.7109375" style="108" customWidth="1"/>
    <col min="15" max="15" width="11.7109375" style="108" bestFit="1" customWidth="1"/>
    <col min="16" max="16" width="10.7109375" style="108" customWidth="1"/>
    <col min="17" max="17" width="11.7109375" style="108" bestFit="1" customWidth="1"/>
    <col min="18" max="19" width="10.7109375" style="108" customWidth="1"/>
    <col min="20" max="20" width="12.28515625" style="108" bestFit="1" customWidth="1"/>
    <col min="21" max="21" width="11.28515625" style="108" customWidth="1"/>
    <col min="22" max="23" width="13.7109375" style="108" customWidth="1"/>
    <col min="24" max="16384" width="11.42578125" style="108"/>
  </cols>
  <sheetData>
    <row r="6" spans="1:23" ht="15" x14ac:dyDescent="0.25">
      <c r="A6" s="275"/>
      <c r="B6" s="494" t="s">
        <v>135</v>
      </c>
      <c r="C6" s="494"/>
      <c r="D6" s="494"/>
      <c r="E6" s="494"/>
      <c r="F6" s="494"/>
      <c r="G6" s="494"/>
      <c r="H6" s="494"/>
      <c r="I6" s="494"/>
      <c r="J6" s="494"/>
      <c r="K6" s="494"/>
      <c r="L6" s="494"/>
      <c r="M6" s="494"/>
    </row>
    <row r="7" spans="1:23" ht="15.75" customHeight="1" x14ac:dyDescent="0.25">
      <c r="A7" s="275"/>
      <c r="B7" s="454" t="s">
        <v>152</v>
      </c>
      <c r="C7" s="454"/>
      <c r="D7" s="454"/>
      <c r="E7" s="454"/>
      <c r="F7" s="454"/>
      <c r="G7" s="454"/>
      <c r="H7" s="454"/>
      <c r="I7" s="454"/>
      <c r="J7" s="454"/>
      <c r="K7" s="454"/>
      <c r="L7" s="454"/>
      <c r="M7" s="454"/>
      <c r="N7" s="122"/>
      <c r="O7" s="122"/>
      <c r="P7" s="122"/>
      <c r="Q7" s="122"/>
      <c r="R7" s="122"/>
      <c r="S7" s="122"/>
      <c r="T7" s="122"/>
    </row>
    <row r="8" spans="1:23" ht="20.100000000000001" customHeight="1" thickBot="1" x14ac:dyDescent="0.25">
      <c r="A8" s="202"/>
      <c r="B8" s="203" t="s">
        <v>255</v>
      </c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</row>
    <row r="9" spans="1:23" ht="15.75" thickTop="1" x14ac:dyDescent="0.2">
      <c r="A9" s="236"/>
      <c r="B9" s="456" t="s">
        <v>143</v>
      </c>
      <c r="C9" s="495" t="s">
        <v>191</v>
      </c>
      <c r="D9" s="495"/>
      <c r="E9" s="495"/>
      <c r="F9" s="495"/>
      <c r="G9" s="495"/>
      <c r="H9" s="495"/>
      <c r="I9" s="495"/>
      <c r="J9" s="495"/>
      <c r="K9" s="495"/>
      <c r="L9" s="495"/>
      <c r="M9" s="236"/>
      <c r="N9" s="495" t="s">
        <v>192</v>
      </c>
      <c r="O9" s="495"/>
      <c r="P9" s="495"/>
      <c r="Q9" s="495"/>
      <c r="R9" s="495"/>
      <c r="S9" s="495"/>
      <c r="T9" s="495"/>
      <c r="U9" s="495"/>
      <c r="V9" s="495"/>
      <c r="W9" s="495"/>
    </row>
    <row r="10" spans="1:23" ht="51" customHeight="1" x14ac:dyDescent="0.2">
      <c r="A10" s="109"/>
      <c r="B10" s="457"/>
      <c r="C10" s="490" t="s">
        <v>193</v>
      </c>
      <c r="D10" s="490"/>
      <c r="E10" s="490"/>
      <c r="F10" s="490"/>
      <c r="G10" s="296" t="s">
        <v>206</v>
      </c>
      <c r="H10" s="296" t="s">
        <v>29</v>
      </c>
      <c r="I10" s="491" t="s">
        <v>28</v>
      </c>
      <c r="J10" s="492" t="s">
        <v>151</v>
      </c>
      <c r="K10" s="491" t="s">
        <v>141</v>
      </c>
      <c r="L10" s="491" t="s">
        <v>87</v>
      </c>
      <c r="M10" s="109"/>
      <c r="N10" s="490" t="s">
        <v>78</v>
      </c>
      <c r="O10" s="490"/>
      <c r="P10" s="490"/>
      <c r="Q10" s="490"/>
      <c r="R10" s="296" t="s">
        <v>206</v>
      </c>
      <c r="S10" s="296" t="s">
        <v>29</v>
      </c>
      <c r="T10" s="491" t="s">
        <v>28</v>
      </c>
      <c r="U10" s="492" t="s">
        <v>151</v>
      </c>
      <c r="V10" s="491" t="s">
        <v>141</v>
      </c>
      <c r="W10" s="491" t="s">
        <v>87</v>
      </c>
    </row>
    <row r="11" spans="1:23" ht="14.25" customHeight="1" x14ac:dyDescent="0.2">
      <c r="A11" s="109"/>
      <c r="B11" s="457"/>
      <c r="C11" s="490">
        <v>2010</v>
      </c>
      <c r="D11" s="490"/>
      <c r="E11" s="490">
        <v>2012</v>
      </c>
      <c r="F11" s="490"/>
      <c r="G11" s="474" t="s">
        <v>207</v>
      </c>
      <c r="H11" s="474"/>
      <c r="I11" s="492"/>
      <c r="J11" s="492"/>
      <c r="K11" s="492"/>
      <c r="L11" s="492"/>
      <c r="M11" s="109"/>
      <c r="N11" s="490">
        <v>2010</v>
      </c>
      <c r="O11" s="490"/>
      <c r="P11" s="490">
        <v>2012</v>
      </c>
      <c r="Q11" s="490"/>
      <c r="R11" s="474" t="s">
        <v>207</v>
      </c>
      <c r="S11" s="474"/>
      <c r="T11" s="492"/>
      <c r="U11" s="492"/>
      <c r="V11" s="492"/>
      <c r="W11" s="492"/>
    </row>
    <row r="12" spans="1:23" ht="39" thickBot="1" x14ac:dyDescent="0.25">
      <c r="A12" s="115"/>
      <c r="B12" s="458"/>
      <c r="C12" s="242" t="s">
        <v>78</v>
      </c>
      <c r="D12" s="242" t="s">
        <v>149</v>
      </c>
      <c r="E12" s="242" t="s">
        <v>78</v>
      </c>
      <c r="F12" s="242" t="s">
        <v>149</v>
      </c>
      <c r="G12" s="425"/>
      <c r="H12" s="425"/>
      <c r="I12" s="493"/>
      <c r="J12" s="493"/>
      <c r="K12" s="493"/>
      <c r="L12" s="493"/>
      <c r="M12" s="115"/>
      <c r="N12" s="242" t="s">
        <v>78</v>
      </c>
      <c r="O12" s="242" t="s">
        <v>149</v>
      </c>
      <c r="P12" s="242" t="s">
        <v>78</v>
      </c>
      <c r="Q12" s="242" t="s">
        <v>149</v>
      </c>
      <c r="R12" s="425"/>
      <c r="S12" s="425"/>
      <c r="T12" s="493"/>
      <c r="U12" s="493"/>
      <c r="V12" s="493"/>
      <c r="W12" s="493"/>
    </row>
    <row r="13" spans="1:23" ht="12.75" customHeight="1" x14ac:dyDescent="0.2">
      <c r="B13" s="113" t="s">
        <v>138</v>
      </c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</row>
    <row r="14" spans="1:23" ht="12.75" customHeight="1" x14ac:dyDescent="0.2">
      <c r="B14" s="120" t="s">
        <v>27</v>
      </c>
      <c r="C14" s="369">
        <v>50.143539428710937</v>
      </c>
      <c r="D14" s="370">
        <v>2.4691131114959717</v>
      </c>
      <c r="E14" s="369">
        <v>51.099819183349609</v>
      </c>
      <c r="F14" s="370">
        <v>0.81386333703994751</v>
      </c>
      <c r="G14" s="369">
        <f t="shared" ref="G14:G19" si="0">-(C14-E14)</f>
        <v>0.95627975463867188</v>
      </c>
      <c r="H14" s="370">
        <f t="shared" ref="H14:H19" si="1">SQRT(D14*D14+F14*F14)</f>
        <v>2.5997871237351564</v>
      </c>
      <c r="I14" s="370">
        <f t="shared" ref="I14:I19" si="2">G14/H14</f>
        <v>0.36783002189224218</v>
      </c>
      <c r="J14" s="407">
        <f>IF(I14&gt;0,(1-NORMSDIST(I14)),(NORMSDIST(I14)))</f>
        <v>0.35649999088617834</v>
      </c>
      <c r="K14" s="297" t="str">
        <f t="shared" ref="K14:K19" si="3">IF(J14&lt;0.05,  "Significativa","No significativa")</f>
        <v>No significativa</v>
      </c>
      <c r="L14" s="297" t="str">
        <f t="shared" ref="L14:L19" si="4">IF(K14="Significativa",IF(G14&lt;0,"Disminución","Aumento"),"Sin cambio")</f>
        <v>Sin cambio</v>
      </c>
      <c r="N14" s="369">
        <v>45.794670104980469</v>
      </c>
      <c r="O14" s="370">
        <v>0.58882689476013184</v>
      </c>
      <c r="P14" s="369">
        <v>45.013011932373047</v>
      </c>
      <c r="Q14" s="370">
        <v>0.43366557359695435</v>
      </c>
      <c r="R14" s="369">
        <f t="shared" ref="R14:R19" si="5">-(N14-P14)</f>
        <v>-0.78165817260742188</v>
      </c>
      <c r="S14" s="370">
        <f t="shared" ref="S14:S19" si="6">SQRT(O14*O14+Q14*Q14)</f>
        <v>0.73128854887522665</v>
      </c>
      <c r="T14" s="370">
        <f t="shared" ref="T14:T19" si="7">R14/S14</f>
        <v>-1.0688779057318307</v>
      </c>
      <c r="U14" s="407">
        <f>IF(T14&gt;0,(1-NORMSDIST(T14)),(NORMSDIST(T14)))</f>
        <v>0.1425623444309666</v>
      </c>
      <c r="V14" s="297" t="str">
        <f t="shared" ref="V14:V19" si="8">IF(U14&lt;0.05,  "Significativa","No significativa")</f>
        <v>No significativa</v>
      </c>
      <c r="W14" s="297" t="str">
        <f t="shared" ref="W14:W19" si="9">IF(V14="Significativa",IF(R14&lt;0,"Disminución","Aumento"),"Sin cambio")</f>
        <v>Sin cambio</v>
      </c>
    </row>
    <row r="15" spans="1:23" ht="12.75" customHeight="1" x14ac:dyDescent="0.2">
      <c r="B15" s="120" t="s">
        <v>26</v>
      </c>
      <c r="C15" s="369">
        <v>37.169082641601563</v>
      </c>
      <c r="D15" s="370">
        <v>1.8721882104873657</v>
      </c>
      <c r="E15" s="369">
        <v>39.619384765625</v>
      </c>
      <c r="F15" s="370">
        <v>0.74381667375564575</v>
      </c>
      <c r="G15" s="369">
        <f t="shared" si="0"/>
        <v>2.4503021240234375</v>
      </c>
      <c r="H15" s="370">
        <f t="shared" si="1"/>
        <v>2.0145351671402505</v>
      </c>
      <c r="I15" s="370">
        <f t="shared" si="2"/>
        <v>1.2163114171403537</v>
      </c>
      <c r="J15" s="407">
        <f t="shared" ref="J15:J19" si="10">IF(I15&gt;0,(1-NORMSDIST(I15)),(NORMSDIST(I15)))</f>
        <v>0.11193315696608785</v>
      </c>
      <c r="K15" s="297" t="str">
        <f t="shared" si="3"/>
        <v>No significativa</v>
      </c>
      <c r="L15" s="297" t="str">
        <f t="shared" si="4"/>
        <v>Sin cambio</v>
      </c>
      <c r="N15" s="369">
        <v>35.576778411865234</v>
      </c>
      <c r="O15" s="370">
        <v>0.47901415824890137</v>
      </c>
      <c r="P15" s="369">
        <v>36.300289154052734</v>
      </c>
      <c r="Q15" s="370">
        <v>0.38008865714073181</v>
      </c>
      <c r="R15" s="369">
        <f t="shared" si="5"/>
        <v>0.7235107421875</v>
      </c>
      <c r="S15" s="370">
        <f t="shared" si="6"/>
        <v>0.61149157891989669</v>
      </c>
      <c r="T15" s="370">
        <f t="shared" si="7"/>
        <v>1.1831900342200419</v>
      </c>
      <c r="U15" s="407">
        <f t="shared" ref="U15:U19" si="11">IF(T15&gt;0,(1-NORMSDIST(T15)),(NORMSDIST(T15)))</f>
        <v>0.1183669208551249</v>
      </c>
      <c r="V15" s="297" t="str">
        <f t="shared" si="8"/>
        <v>No significativa</v>
      </c>
      <c r="W15" s="297" t="str">
        <f t="shared" si="9"/>
        <v>Sin cambio</v>
      </c>
    </row>
    <row r="16" spans="1:23" ht="12.75" customHeight="1" x14ac:dyDescent="0.2">
      <c r="B16" s="120" t="s">
        <v>25</v>
      </c>
      <c r="C16" s="369">
        <v>12.974457740783691</v>
      </c>
      <c r="D16" s="370">
        <v>0.83881419897079468</v>
      </c>
      <c r="E16" s="369">
        <v>11.480434417724609</v>
      </c>
      <c r="F16" s="370">
        <v>0.55471372604370117</v>
      </c>
      <c r="G16" s="369">
        <f t="shared" si="0"/>
        <v>-1.494023323059082</v>
      </c>
      <c r="H16" s="370">
        <f t="shared" si="1"/>
        <v>1.0056423709531646</v>
      </c>
      <c r="I16" s="370">
        <f t="shared" si="2"/>
        <v>-1.4856407866377208</v>
      </c>
      <c r="J16" s="407">
        <f t="shared" si="10"/>
        <v>6.8687080319310395E-2</v>
      </c>
      <c r="K16" s="297" t="str">
        <f t="shared" si="3"/>
        <v>No significativa</v>
      </c>
      <c r="L16" s="297" t="str">
        <f t="shared" si="4"/>
        <v>Sin cambio</v>
      </c>
      <c r="N16" s="369">
        <v>10.217892646789551</v>
      </c>
      <c r="O16" s="370">
        <v>0.31391268968582153</v>
      </c>
      <c r="P16" s="369">
        <v>8.7127246856689453</v>
      </c>
      <c r="Q16" s="370">
        <v>0.27673664689064026</v>
      </c>
      <c r="R16" s="369">
        <f t="shared" si="5"/>
        <v>-1.5051679611206055</v>
      </c>
      <c r="S16" s="370">
        <f t="shared" si="6"/>
        <v>0.41847861173309897</v>
      </c>
      <c r="T16" s="370">
        <f t="shared" si="7"/>
        <v>-3.5967619823796033</v>
      </c>
      <c r="U16" s="407">
        <f t="shared" si="11"/>
        <v>1.6110152905800772E-4</v>
      </c>
      <c r="V16" s="297" t="str">
        <f t="shared" si="8"/>
        <v>Significativa</v>
      </c>
      <c r="W16" s="297" t="str">
        <f t="shared" si="9"/>
        <v>Disminución</v>
      </c>
    </row>
    <row r="17" spans="1:23" ht="12.75" customHeight="1" x14ac:dyDescent="0.2">
      <c r="B17" s="120" t="s">
        <v>24</v>
      </c>
      <c r="C17" s="369">
        <v>33.368675231933594</v>
      </c>
      <c r="D17" s="370">
        <v>3.1987235546112061</v>
      </c>
      <c r="E17" s="369">
        <v>31.453216552734375</v>
      </c>
      <c r="F17" s="370">
        <v>0.74783903360366821</v>
      </c>
      <c r="G17" s="369">
        <f t="shared" si="0"/>
        <v>-1.9154586791992187</v>
      </c>
      <c r="H17" s="370">
        <f t="shared" si="1"/>
        <v>3.2849803042036365</v>
      </c>
      <c r="I17" s="370">
        <f t="shared" si="2"/>
        <v>-0.583095940255135</v>
      </c>
      <c r="J17" s="407">
        <f t="shared" si="10"/>
        <v>0.2799143582690542</v>
      </c>
      <c r="K17" s="297" t="str">
        <f t="shared" si="3"/>
        <v>No significativa</v>
      </c>
      <c r="L17" s="297" t="str">
        <f t="shared" si="4"/>
        <v>Sin cambio</v>
      </c>
      <c r="N17" s="369">
        <v>27.670053482055664</v>
      </c>
      <c r="O17" s="370">
        <v>0.56198412179946899</v>
      </c>
      <c r="P17" s="369">
        <v>28.277727127075195</v>
      </c>
      <c r="Q17" s="370">
        <v>0.36567851901054382</v>
      </c>
      <c r="R17" s="369">
        <f t="shared" si="5"/>
        <v>0.60767364501953125</v>
      </c>
      <c r="S17" s="370">
        <f t="shared" si="6"/>
        <v>0.67048261157204148</v>
      </c>
      <c r="T17" s="370">
        <f t="shared" si="7"/>
        <v>0.90632275100282511</v>
      </c>
      <c r="U17" s="407">
        <f t="shared" si="11"/>
        <v>0.1823825234631391</v>
      </c>
      <c r="V17" s="297" t="str">
        <f t="shared" si="8"/>
        <v>No significativa</v>
      </c>
      <c r="W17" s="297" t="str">
        <f t="shared" si="9"/>
        <v>Sin cambio</v>
      </c>
    </row>
    <row r="18" spans="1:23" ht="12.75" customHeight="1" x14ac:dyDescent="0.2">
      <c r="B18" s="120" t="s">
        <v>23</v>
      </c>
      <c r="C18" s="369">
        <v>4.5228862762451172</v>
      </c>
      <c r="D18" s="370">
        <v>0.34383940696716309</v>
      </c>
      <c r="E18" s="369">
        <v>5.3644180297851563</v>
      </c>
      <c r="F18" s="370">
        <v>0.35848787426948547</v>
      </c>
      <c r="G18" s="369">
        <f t="shared" si="0"/>
        <v>0.84153175354003906</v>
      </c>
      <c r="H18" s="370">
        <f t="shared" si="1"/>
        <v>0.49672839035209659</v>
      </c>
      <c r="I18" s="370">
        <f t="shared" si="2"/>
        <v>1.6941486935013621</v>
      </c>
      <c r="J18" s="407">
        <f t="shared" si="10"/>
        <v>4.5118515697834094E-2</v>
      </c>
      <c r="K18" s="297" t="str">
        <f t="shared" si="3"/>
        <v>Significativa</v>
      </c>
      <c r="L18" s="297" t="str">
        <f t="shared" si="4"/>
        <v>Aumento</v>
      </c>
      <c r="N18" s="369">
        <v>6.0613818168640137</v>
      </c>
      <c r="O18" s="370">
        <v>0.15974122285842896</v>
      </c>
      <c r="P18" s="369">
        <v>6.3237218856811523</v>
      </c>
      <c r="Q18" s="370">
        <v>0.16428485512733459</v>
      </c>
      <c r="R18" s="369">
        <f t="shared" si="5"/>
        <v>0.26234006881713867</v>
      </c>
      <c r="S18" s="370">
        <f t="shared" si="6"/>
        <v>0.22914356177845271</v>
      </c>
      <c r="T18" s="370">
        <f t="shared" si="7"/>
        <v>1.1448720914567174</v>
      </c>
      <c r="U18" s="407">
        <f t="shared" si="11"/>
        <v>0.12613107320195982</v>
      </c>
      <c r="V18" s="297" t="str">
        <f t="shared" si="8"/>
        <v>No significativa</v>
      </c>
      <c r="W18" s="297" t="str">
        <f t="shared" si="9"/>
        <v>Sin cambio</v>
      </c>
    </row>
    <row r="19" spans="1:23" ht="12.75" customHeight="1" x14ac:dyDescent="0.2">
      <c r="B19" s="120" t="s">
        <v>77</v>
      </c>
      <c r="C19" s="369">
        <v>11.964898109436035</v>
      </c>
      <c r="D19" s="370">
        <v>0.71934282779693604</v>
      </c>
      <c r="E19" s="369">
        <v>12.082544326782227</v>
      </c>
      <c r="F19" s="370">
        <v>0.45768997073173523</v>
      </c>
      <c r="G19" s="369">
        <f t="shared" si="0"/>
        <v>0.11764621734619141</v>
      </c>
      <c r="H19" s="370">
        <f t="shared" si="1"/>
        <v>0.85260437086101604</v>
      </c>
      <c r="I19" s="370">
        <f t="shared" si="2"/>
        <v>0.13798453464106045</v>
      </c>
      <c r="J19" s="407">
        <f t="shared" si="10"/>
        <v>0.44512632009593156</v>
      </c>
      <c r="K19" s="297" t="str">
        <f t="shared" si="3"/>
        <v>No significativa</v>
      </c>
      <c r="L19" s="297" t="str">
        <f t="shared" si="4"/>
        <v>Sin cambio</v>
      </c>
      <c r="N19" s="369">
        <v>20.473894119262695</v>
      </c>
      <c r="O19" s="370">
        <v>0.30241307616233826</v>
      </c>
      <c r="P19" s="369">
        <v>20.385536193847656</v>
      </c>
      <c r="Q19" s="370">
        <v>0.27349093556404114</v>
      </c>
      <c r="R19" s="369">
        <f t="shared" si="5"/>
        <v>-8.8357925415039063E-2</v>
      </c>
      <c r="S19" s="370">
        <f t="shared" si="6"/>
        <v>0.40773883855927029</v>
      </c>
      <c r="T19" s="370">
        <f t="shared" si="7"/>
        <v>-0.21670225413710512</v>
      </c>
      <c r="U19" s="407">
        <f t="shared" si="11"/>
        <v>0.41422019560004852</v>
      </c>
      <c r="V19" s="297" t="str">
        <f t="shared" si="8"/>
        <v>No significativa</v>
      </c>
      <c r="W19" s="297" t="str">
        <f t="shared" si="9"/>
        <v>Sin cambio</v>
      </c>
    </row>
    <row r="20" spans="1:23" ht="12.75" customHeight="1" x14ac:dyDescent="0.2">
      <c r="B20" s="114" t="s">
        <v>22</v>
      </c>
      <c r="C20" s="371"/>
      <c r="D20" s="370"/>
      <c r="E20" s="371"/>
      <c r="F20" s="370"/>
      <c r="G20" s="370"/>
      <c r="H20" s="370"/>
      <c r="I20" s="370"/>
      <c r="J20" s="408"/>
      <c r="K20" s="298"/>
      <c r="L20" s="298"/>
      <c r="N20" s="371"/>
      <c r="O20" s="370"/>
      <c r="P20" s="371"/>
      <c r="Q20" s="370"/>
      <c r="R20" s="370"/>
      <c r="S20" s="370"/>
      <c r="T20" s="370"/>
      <c r="U20" s="408"/>
      <c r="V20" s="298"/>
      <c r="W20" s="298"/>
    </row>
    <row r="21" spans="1:23" ht="12.75" customHeight="1" x14ac:dyDescent="0.2">
      <c r="B21" s="119" t="s">
        <v>21</v>
      </c>
      <c r="C21" s="332">
        <v>83.512214660644531</v>
      </c>
      <c r="D21" s="370">
        <v>0.93374931812286377</v>
      </c>
      <c r="E21" s="332">
        <v>82.553031921386719</v>
      </c>
      <c r="F21" s="370">
        <v>0.53793847560882568</v>
      </c>
      <c r="G21" s="369">
        <f>-(C21-E21)</f>
        <v>-0.9591827392578125</v>
      </c>
      <c r="H21" s="370">
        <f>SQRT(D21*D21+F21*F21)</f>
        <v>1.0776203378905116</v>
      </c>
      <c r="I21" s="370">
        <f>G21/H21</f>
        <v>-0.89009338960273721</v>
      </c>
      <c r="J21" s="407">
        <f t="shared" ref="J21:J22" si="12">IF(I21&gt;0,(1-NORMSDIST(I21)),(NORMSDIST(I21)))</f>
        <v>0.18670787108127543</v>
      </c>
      <c r="K21" s="297" t="str">
        <f>IF(J21&lt;0.05,  "Significativa","No significativa")</f>
        <v>No significativa</v>
      </c>
      <c r="L21" s="297" t="str">
        <f>IF(K21="Significativa",IF(G21&lt;0,"Disminución","Aumento"),"Sin cambio")</f>
        <v>Sin cambio</v>
      </c>
      <c r="N21" s="332">
        <v>73.4647216796875</v>
      </c>
      <c r="O21" s="370">
        <v>0.31794852018356323</v>
      </c>
      <c r="P21" s="332">
        <v>73.290740966796875</v>
      </c>
      <c r="Q21" s="370">
        <v>0.30676060914993286</v>
      </c>
      <c r="R21" s="369">
        <f>-(N21-P21)</f>
        <v>-0.173980712890625</v>
      </c>
      <c r="S21" s="370">
        <f>SQRT(O21*O21+Q21*Q21)</f>
        <v>0.44180689538864781</v>
      </c>
      <c r="T21" s="370">
        <f>R21/S21</f>
        <v>-0.39379356616328498</v>
      </c>
      <c r="U21" s="407">
        <f>IF(T21&gt;0,(1-NORMSDIST(T21)),(NORMSDIST(T21)))</f>
        <v>0.34686672743770985</v>
      </c>
      <c r="V21" s="297" t="str">
        <f>IF(U21&lt;0.05,  "Significativa","No significativa")</f>
        <v>No significativa</v>
      </c>
      <c r="W21" s="297" t="str">
        <f>IF(V21="Significativa",IF(R21&lt;0,"Disminución","Aumento"),"Sin cambio")</f>
        <v>Sin cambio</v>
      </c>
    </row>
    <row r="22" spans="1:23" ht="12.75" customHeight="1" x14ac:dyDescent="0.2">
      <c r="B22" s="119" t="s">
        <v>20</v>
      </c>
      <c r="C22" s="332">
        <v>36.086532592773438</v>
      </c>
      <c r="D22" s="370">
        <v>1.9608786106109619</v>
      </c>
      <c r="E22" s="332">
        <v>27.353931427001953</v>
      </c>
      <c r="F22" s="370">
        <v>0.68496114015579224</v>
      </c>
      <c r="G22" s="369">
        <f>-(C22-E22)</f>
        <v>-8.7326011657714844</v>
      </c>
      <c r="H22" s="370">
        <f>SQRT(D22*D22+F22*F22)</f>
        <v>2.0770692547614051</v>
      </c>
      <c r="I22" s="370">
        <f>G22/H22</f>
        <v>-4.2042898404822839</v>
      </c>
      <c r="J22" s="407">
        <f t="shared" si="12"/>
        <v>1.3095157701908558E-5</v>
      </c>
      <c r="K22" s="297" t="str">
        <f>IF(J22&lt;0.05,  "Significativa","No significativa")</f>
        <v>Significativa</v>
      </c>
      <c r="L22" s="297" t="str">
        <f>IF(K22="Significativa",IF(G22&lt;0,"Disminución","Aumento"),"Sin cambio")</f>
        <v>Disminución</v>
      </c>
      <c r="N22" s="332">
        <v>25.549650192260742</v>
      </c>
      <c r="O22" s="370">
        <v>0.4031251072883606</v>
      </c>
      <c r="P22" s="332">
        <v>21.319934844970703</v>
      </c>
      <c r="Q22" s="370">
        <v>0.37308293581008911</v>
      </c>
      <c r="R22" s="369">
        <f>-(N22-P22)</f>
        <v>-4.2297153472900391</v>
      </c>
      <c r="S22" s="370">
        <f>SQRT(O22*O22+Q22*Q22)</f>
        <v>0.54927290950758467</v>
      </c>
      <c r="T22" s="370">
        <f>R22/S22</f>
        <v>-7.7005715630175873</v>
      </c>
      <c r="U22" s="407">
        <f>IF(T22&gt;0,(1-NORMSDIST(T22)),(NORMSDIST(T22)))</f>
        <v>6.7729475448500109E-15</v>
      </c>
      <c r="V22" s="297" t="str">
        <f>IF(U22&lt;0.05,  "Significativa","No significativa")</f>
        <v>Significativa</v>
      </c>
      <c r="W22" s="297" t="str">
        <f>IF(V22="Significativa",IF(R22&lt;0,"Disminución","Aumento"),"Sin cambio")</f>
        <v>Disminución</v>
      </c>
    </row>
    <row r="23" spans="1:23" ht="12.75" customHeight="1" x14ac:dyDescent="0.2">
      <c r="B23" s="112" t="s">
        <v>137</v>
      </c>
      <c r="C23" s="371"/>
      <c r="D23" s="370"/>
      <c r="E23" s="371"/>
      <c r="F23" s="370"/>
      <c r="G23" s="370"/>
      <c r="H23" s="370"/>
      <c r="I23" s="370"/>
      <c r="J23" s="408"/>
      <c r="K23" s="298"/>
      <c r="L23" s="298"/>
      <c r="N23" s="371"/>
      <c r="O23" s="370"/>
      <c r="P23" s="371"/>
      <c r="Q23" s="370"/>
      <c r="R23" s="370"/>
      <c r="S23" s="370"/>
      <c r="T23" s="370"/>
      <c r="U23" s="408"/>
      <c r="V23" s="298"/>
      <c r="W23" s="298"/>
    </row>
    <row r="24" spans="1:23" ht="12.75" customHeight="1" x14ac:dyDescent="0.2">
      <c r="B24" s="117" t="s">
        <v>19</v>
      </c>
      <c r="C24" s="332">
        <v>58.469509124755859</v>
      </c>
      <c r="D24" s="370">
        <v>2.0573256015777588</v>
      </c>
      <c r="E24" s="332">
        <v>54.504032135009766</v>
      </c>
      <c r="F24" s="370">
        <v>0.69919848442077637</v>
      </c>
      <c r="G24" s="369">
        <f t="shared" ref="G24:G29" si="13">-(C24-E24)</f>
        <v>-3.9654769897460938</v>
      </c>
      <c r="H24" s="370">
        <f t="shared" ref="H24:H29" si="14">SQRT(D24*D24+F24*F24)</f>
        <v>2.1728937276184488</v>
      </c>
      <c r="I24" s="370">
        <f t="shared" ref="I24:I29" si="15">G24/H24</f>
        <v>-1.8249751192813122</v>
      </c>
      <c r="J24" s="407">
        <f t="shared" ref="J24:J29" si="16">IF(I24&gt;0,(1-NORMSDIST(I24)),(NORMSDIST(I24)))</f>
        <v>3.4002392026611032E-2</v>
      </c>
      <c r="K24" s="297" t="str">
        <f t="shared" ref="K24:K29" si="17">IF(J24&lt;0.05,  "Significativa","No significativa")</f>
        <v>Significativa</v>
      </c>
      <c r="L24" s="297" t="str">
        <f t="shared" ref="L24:L29" si="18">IF(K24="Significativa",IF(G24&lt;0,"Disminución","Aumento"),"Sin cambio")</f>
        <v>Disminución</v>
      </c>
      <c r="N24" s="332">
        <v>18.654642105102539</v>
      </c>
      <c r="O24" s="370">
        <v>0.21834513545036316</v>
      </c>
      <c r="P24" s="332">
        <v>17.025331497192383</v>
      </c>
      <c r="Q24" s="370">
        <v>0.21381066739559174</v>
      </c>
      <c r="R24" s="369">
        <f t="shared" ref="R24:R29" si="19">-(N24-P24)</f>
        <v>-1.6293106079101562</v>
      </c>
      <c r="S24" s="370">
        <f t="shared" ref="S24:S29" si="20">SQRT(O24*O24+Q24*Q24)</f>
        <v>0.30559711986042309</v>
      </c>
      <c r="T24" s="370">
        <f t="shared" ref="T24:T29" si="21">R24/S24</f>
        <v>-5.3315640168805238</v>
      </c>
      <c r="U24" s="407">
        <f t="shared" ref="U24:U29" si="22">IF(T24&gt;0,(1-NORMSDIST(T24)),(NORMSDIST(T24)))</f>
        <v>4.8685241729814694E-8</v>
      </c>
      <c r="V24" s="297" t="str">
        <f t="shared" ref="V24:V29" si="23">IF(U24&lt;0.05,  "Significativa","No significativa")</f>
        <v>Significativa</v>
      </c>
      <c r="W24" s="297" t="str">
        <f t="shared" ref="W24:W29" si="24">IF(V24="Significativa",IF(R24&lt;0,"Disminución","Aumento"),"Sin cambio")</f>
        <v>Disminución</v>
      </c>
    </row>
    <row r="25" spans="1:23" ht="12.75" customHeight="1" x14ac:dyDescent="0.2">
      <c r="B25" s="118" t="s">
        <v>18</v>
      </c>
      <c r="C25" s="332">
        <v>30.176946640014648</v>
      </c>
      <c r="D25" s="370">
        <v>2.2030856609344482</v>
      </c>
      <c r="E25" s="332">
        <v>18.767536163330078</v>
      </c>
      <c r="F25" s="370">
        <v>0.57458376884460449</v>
      </c>
      <c r="G25" s="369">
        <f t="shared" si="13"/>
        <v>-11.40941047668457</v>
      </c>
      <c r="H25" s="370">
        <f t="shared" si="14"/>
        <v>2.2767812667963176</v>
      </c>
      <c r="I25" s="370">
        <f t="shared" si="15"/>
        <v>-5.0112018414218902</v>
      </c>
      <c r="J25" s="407">
        <f t="shared" si="16"/>
        <v>2.7045571139712431E-7</v>
      </c>
      <c r="K25" s="297" t="str">
        <f t="shared" si="17"/>
        <v>Significativa</v>
      </c>
      <c r="L25" s="297" t="str">
        <f t="shared" si="18"/>
        <v>Disminución</v>
      </c>
      <c r="N25" s="332">
        <v>29.178136825561523</v>
      </c>
      <c r="O25" s="370">
        <v>0.39067062735557556</v>
      </c>
      <c r="P25" s="332">
        <v>21.717639923095703</v>
      </c>
      <c r="Q25" s="370">
        <v>0.29105585813522339</v>
      </c>
      <c r="R25" s="369">
        <f t="shared" si="19"/>
        <v>-7.4604969024658203</v>
      </c>
      <c r="S25" s="370">
        <f t="shared" si="20"/>
        <v>0.48717250705805459</v>
      </c>
      <c r="T25" s="370">
        <f t="shared" si="21"/>
        <v>-15.313870947928471</v>
      </c>
      <c r="U25" s="407">
        <f t="shared" si="22"/>
        <v>3.0887642063448864E-53</v>
      </c>
      <c r="V25" s="297" t="str">
        <f t="shared" si="23"/>
        <v>Significativa</v>
      </c>
      <c r="W25" s="297" t="str">
        <f t="shared" si="24"/>
        <v>Disminución</v>
      </c>
    </row>
    <row r="26" spans="1:23" ht="12.75" customHeight="1" x14ac:dyDescent="0.2">
      <c r="B26" s="118" t="s">
        <v>17</v>
      </c>
      <c r="C26" s="332">
        <v>49.521125793457031</v>
      </c>
      <c r="D26" s="370">
        <v>1.3773009777069092</v>
      </c>
      <c r="E26" s="332">
        <v>45.341415405273438</v>
      </c>
      <c r="F26" s="370">
        <v>0.69497567415237427</v>
      </c>
      <c r="G26" s="369">
        <f t="shared" si="13"/>
        <v>-4.1797103881835938</v>
      </c>
      <c r="H26" s="370">
        <f t="shared" si="14"/>
        <v>1.542708388145976</v>
      </c>
      <c r="I26" s="370">
        <f t="shared" si="15"/>
        <v>-2.709332768461032</v>
      </c>
      <c r="J26" s="407">
        <f t="shared" si="16"/>
        <v>3.3709341424456502E-3</v>
      </c>
      <c r="K26" s="297" t="str">
        <f t="shared" si="17"/>
        <v>Significativa</v>
      </c>
      <c r="L26" s="297" t="str">
        <f t="shared" si="18"/>
        <v>Disminución</v>
      </c>
      <c r="N26" s="332">
        <v>61.337322235107422</v>
      </c>
      <c r="O26" s="370">
        <v>0.54391545057296753</v>
      </c>
      <c r="P26" s="332">
        <v>62.233589172363281</v>
      </c>
      <c r="Q26" s="370">
        <v>0.35648661851882935</v>
      </c>
      <c r="R26" s="369">
        <f t="shared" si="19"/>
        <v>0.89626693725585938</v>
      </c>
      <c r="S26" s="370">
        <f t="shared" si="20"/>
        <v>0.65032816835424223</v>
      </c>
      <c r="T26" s="370">
        <f t="shared" si="21"/>
        <v>1.3781764051894045</v>
      </c>
      <c r="U26" s="407">
        <f t="shared" si="22"/>
        <v>8.4074415101231814E-2</v>
      </c>
      <c r="V26" s="297" t="str">
        <f t="shared" si="23"/>
        <v>No significativa</v>
      </c>
      <c r="W26" s="297" t="str">
        <f t="shared" si="24"/>
        <v>Sin cambio</v>
      </c>
    </row>
    <row r="27" spans="1:23" ht="12.75" customHeight="1" x14ac:dyDescent="0.2">
      <c r="B27" s="118" t="s">
        <v>216</v>
      </c>
      <c r="C27" s="332">
        <v>12.478903770446777</v>
      </c>
      <c r="D27" s="370">
        <v>0.78943502902984619</v>
      </c>
      <c r="E27" s="332">
        <v>11.313490867614746</v>
      </c>
      <c r="F27" s="370">
        <v>0.49543538689613342</v>
      </c>
      <c r="G27" s="369">
        <f t="shared" si="13"/>
        <v>-1.1654129028320312</v>
      </c>
      <c r="H27" s="370">
        <f t="shared" si="14"/>
        <v>0.93202139870728051</v>
      </c>
      <c r="I27" s="370">
        <f t="shared" si="15"/>
        <v>-1.2504143192940271</v>
      </c>
      <c r="J27" s="407">
        <f t="shared" si="16"/>
        <v>0.10557411822154217</v>
      </c>
      <c r="K27" s="297" t="str">
        <f t="shared" si="17"/>
        <v>No significativa</v>
      </c>
      <c r="L27" s="297" t="str">
        <f t="shared" si="18"/>
        <v>Sin cambio</v>
      </c>
      <c r="N27" s="332">
        <v>15.319268226623535</v>
      </c>
      <c r="O27" s="370">
        <v>0.383087158203125</v>
      </c>
      <c r="P27" s="332">
        <v>13.694699287414551</v>
      </c>
      <c r="Q27" s="370">
        <v>0.33518388867378235</v>
      </c>
      <c r="R27" s="369">
        <f t="shared" si="19"/>
        <v>-1.6245689392089844</v>
      </c>
      <c r="S27" s="370">
        <f t="shared" si="20"/>
        <v>0.50902260264807953</v>
      </c>
      <c r="T27" s="370">
        <f t="shared" si="21"/>
        <v>-3.1915457796127664</v>
      </c>
      <c r="U27" s="407">
        <f t="shared" si="22"/>
        <v>7.0756841522326896E-4</v>
      </c>
      <c r="V27" s="297" t="str">
        <f t="shared" si="23"/>
        <v>Significativa</v>
      </c>
      <c r="W27" s="297" t="str">
        <f t="shared" si="24"/>
        <v>Disminución</v>
      </c>
    </row>
    <row r="28" spans="1:23" ht="12.75" customHeight="1" x14ac:dyDescent="0.2">
      <c r="B28" s="118" t="s">
        <v>16</v>
      </c>
      <c r="C28" s="332">
        <v>17.684238433837891</v>
      </c>
      <c r="D28" s="370">
        <v>1.114763617515564</v>
      </c>
      <c r="E28" s="332">
        <v>16.721654891967773</v>
      </c>
      <c r="F28" s="370">
        <v>0.75246423482894897</v>
      </c>
      <c r="G28" s="369">
        <f t="shared" si="13"/>
        <v>-0.96258354187011719</v>
      </c>
      <c r="H28" s="370">
        <f t="shared" si="14"/>
        <v>1.3449536600318623</v>
      </c>
      <c r="I28" s="370">
        <f t="shared" si="15"/>
        <v>-0.71570015419513655</v>
      </c>
      <c r="J28" s="407">
        <f t="shared" si="16"/>
        <v>0.23708825779201681</v>
      </c>
      <c r="K28" s="297" t="str">
        <f t="shared" si="17"/>
        <v>No significativa</v>
      </c>
      <c r="L28" s="297" t="str">
        <f t="shared" si="18"/>
        <v>Sin cambio</v>
      </c>
      <c r="N28" s="332">
        <v>16.343420028686523</v>
      </c>
      <c r="O28" s="370">
        <v>0.48863208293914795</v>
      </c>
      <c r="P28" s="332">
        <v>14.908096313476563</v>
      </c>
      <c r="Q28" s="370">
        <v>0.49249535799026489</v>
      </c>
      <c r="R28" s="369">
        <f t="shared" si="19"/>
        <v>-1.4353237152099609</v>
      </c>
      <c r="S28" s="370">
        <f t="shared" si="20"/>
        <v>0.69376724491677288</v>
      </c>
      <c r="T28" s="370">
        <f t="shared" si="21"/>
        <v>-2.0688836576338341</v>
      </c>
      <c r="U28" s="407">
        <f t="shared" si="22"/>
        <v>1.9278502748258135E-2</v>
      </c>
      <c r="V28" s="297" t="str">
        <f t="shared" si="23"/>
        <v>Significativa</v>
      </c>
      <c r="W28" s="297" t="str">
        <f t="shared" si="24"/>
        <v>Disminución</v>
      </c>
    </row>
    <row r="29" spans="1:23" ht="12.75" customHeight="1" x14ac:dyDescent="0.2">
      <c r="B29" s="118" t="s">
        <v>133</v>
      </c>
      <c r="C29" s="332">
        <v>34.636028289794922</v>
      </c>
      <c r="D29" s="370">
        <v>3.1440019607543945</v>
      </c>
      <c r="E29" s="332">
        <v>31.24798583984375</v>
      </c>
      <c r="F29" s="370">
        <v>0.78997921943664551</v>
      </c>
      <c r="G29" s="369">
        <f t="shared" si="13"/>
        <v>-3.3880424499511719</v>
      </c>
      <c r="H29" s="370">
        <f t="shared" si="14"/>
        <v>3.2417303244361966</v>
      </c>
      <c r="I29" s="370">
        <f t="shared" si="15"/>
        <v>-1.0451339596054838</v>
      </c>
      <c r="J29" s="407">
        <f t="shared" si="16"/>
        <v>0.14798053029574845</v>
      </c>
      <c r="K29" s="297" t="str">
        <f t="shared" si="17"/>
        <v>No significativa</v>
      </c>
      <c r="L29" s="297" t="str">
        <f t="shared" si="18"/>
        <v>Sin cambio</v>
      </c>
      <c r="N29" s="332">
        <v>24.308221817016602</v>
      </c>
      <c r="O29" s="370">
        <v>0.60640454292297363</v>
      </c>
      <c r="P29" s="332">
        <v>22.818378448486328</v>
      </c>
      <c r="Q29" s="370">
        <v>0.36161655187606812</v>
      </c>
      <c r="R29" s="369">
        <f t="shared" si="19"/>
        <v>-1.4898433685302734</v>
      </c>
      <c r="S29" s="370">
        <f t="shared" si="20"/>
        <v>0.70604036730795894</v>
      </c>
      <c r="T29" s="370">
        <f t="shared" si="21"/>
        <v>-2.1101390763404284</v>
      </c>
      <c r="U29" s="407">
        <f t="shared" si="22"/>
        <v>1.7423189157554617E-2</v>
      </c>
      <c r="V29" s="297" t="str">
        <f t="shared" si="23"/>
        <v>Significativa</v>
      </c>
      <c r="W29" s="297" t="str">
        <f t="shared" si="24"/>
        <v>Disminución</v>
      </c>
    </row>
    <row r="30" spans="1:23" ht="12.75" customHeight="1" x14ac:dyDescent="0.2">
      <c r="B30" s="113" t="s">
        <v>14</v>
      </c>
      <c r="C30" s="332"/>
      <c r="D30" s="370"/>
      <c r="E30" s="332"/>
      <c r="F30" s="370"/>
      <c r="G30" s="370"/>
      <c r="H30" s="370"/>
      <c r="I30" s="370"/>
      <c r="J30" s="408"/>
      <c r="K30" s="298"/>
      <c r="L30" s="298"/>
      <c r="N30" s="332"/>
      <c r="O30" s="370"/>
      <c r="P30" s="332"/>
      <c r="Q30" s="370"/>
      <c r="R30" s="370"/>
      <c r="S30" s="370"/>
      <c r="T30" s="370"/>
      <c r="U30" s="408"/>
      <c r="V30" s="298"/>
      <c r="W30" s="298"/>
    </row>
    <row r="31" spans="1:23" ht="12.75" customHeight="1" x14ac:dyDescent="0.2">
      <c r="B31" s="117" t="s">
        <v>208</v>
      </c>
      <c r="C31" s="332">
        <v>22.073734283447266</v>
      </c>
      <c r="D31" s="370">
        <v>1.2355904579162598</v>
      </c>
      <c r="E31" s="332">
        <v>24.723987579345703</v>
      </c>
      <c r="F31" s="370">
        <v>0.7196539044380188</v>
      </c>
      <c r="G31" s="369">
        <f>-(C31-E31)</f>
        <v>2.6502532958984375</v>
      </c>
      <c r="H31" s="370">
        <f>SQRT(D31*D31+F31*F31)</f>
        <v>1.4298900383828812</v>
      </c>
      <c r="I31" s="370">
        <f>G31/H31</f>
        <v>1.8534665077432899</v>
      </c>
      <c r="J31" s="407">
        <f>IF(I31&gt;0,(1-NORMSDIST(I31)),(NORMSDIST(I31)))</f>
        <v>3.1907761170743565E-2</v>
      </c>
      <c r="K31" s="297" t="str">
        <f>IF(J31&lt;0.05,  "Significativa","No significativa")</f>
        <v>Significativa</v>
      </c>
      <c r="L31" s="297" t="str">
        <f>IF(K31="Significativa",IF(G31&lt;0,"Disminución","Aumento"),"Sin cambio")</f>
        <v>Aumento</v>
      </c>
      <c r="N31" s="332">
        <v>19.261781692504883</v>
      </c>
      <c r="O31" s="370">
        <v>0.42067483067512512</v>
      </c>
      <c r="P31" s="332">
        <v>19.751401901245117</v>
      </c>
      <c r="Q31" s="370">
        <v>0.36778214573860168</v>
      </c>
      <c r="R31" s="369">
        <f>-(N31-P31)</f>
        <v>0.48962020874023438</v>
      </c>
      <c r="S31" s="370">
        <f>SQRT(O31*O31+Q31*Q31)</f>
        <v>0.55877635945665705</v>
      </c>
      <c r="T31" s="370">
        <f>R31/S31</f>
        <v>0.87623644138476309</v>
      </c>
      <c r="U31" s="407">
        <f>IF(T31&gt;0,(1-NORMSDIST(T31)),(NORMSDIST(T31)))</f>
        <v>0.19045075477609374</v>
      </c>
      <c r="V31" s="297" t="str">
        <f>IF(U31&lt;0.05,  "Significativa","No significativa")</f>
        <v>No significativa</v>
      </c>
      <c r="W31" s="297" t="str">
        <f>IF(V31="Significativa",IF(R31&lt;0,"Disminución","Aumento"),"Sin cambio")</f>
        <v>Sin cambio</v>
      </c>
    </row>
    <row r="32" spans="1:23" ht="12.75" customHeight="1" thickBot="1" x14ac:dyDescent="0.25">
      <c r="A32" s="111"/>
      <c r="B32" s="227" t="s">
        <v>209</v>
      </c>
      <c r="C32" s="372">
        <v>54.666423797607422</v>
      </c>
      <c r="D32" s="373">
        <v>2.6691710948944092</v>
      </c>
      <c r="E32" s="372">
        <v>56.464237213134766</v>
      </c>
      <c r="F32" s="373">
        <v>0.83493423461914063</v>
      </c>
      <c r="G32" s="409">
        <f>-(C32-E32)</f>
        <v>1.7978134155273437</v>
      </c>
      <c r="H32" s="373">
        <f>SQRT(D32*D32+F32*F32)</f>
        <v>2.7967104801818277</v>
      </c>
      <c r="I32" s="373">
        <f>G32/H32</f>
        <v>0.64283143652769492</v>
      </c>
      <c r="J32" s="410">
        <f>IF(I32&gt;0,(1-NORMSDIST(I32)),(NORMSDIST(I32)))</f>
        <v>0.260166741180339</v>
      </c>
      <c r="K32" s="299" t="str">
        <f>IF(J32&lt;0.05,  "Significativa","No significativa")</f>
        <v>No significativa</v>
      </c>
      <c r="L32" s="299" t="str">
        <f>IF(K32="Significativa",IF(G32&lt;0,"Disminución","Aumento"),"Sin cambio")</f>
        <v>Sin cambio</v>
      </c>
      <c r="M32" s="111"/>
      <c r="N32" s="372">
        <v>51.856052398681641</v>
      </c>
      <c r="O32" s="373">
        <v>0.637012779712677</v>
      </c>
      <c r="P32" s="372">
        <v>51.336734771728516</v>
      </c>
      <c r="Q32" s="373">
        <v>0.44034522771835327</v>
      </c>
      <c r="R32" s="409">
        <f>-(N32-P32)</f>
        <v>-0.519317626953125</v>
      </c>
      <c r="S32" s="373">
        <f>SQRT(O32*O32+Q32*Q32)</f>
        <v>0.77439602342186642</v>
      </c>
      <c r="T32" s="373">
        <f>R32/S32</f>
        <v>-0.67060988337515937</v>
      </c>
      <c r="U32" s="410">
        <f>IF(T32&gt;0,(1-NORMSDIST(T32)),(NORMSDIST(T32)))</f>
        <v>0.2512345423366551</v>
      </c>
      <c r="V32" s="299" t="str">
        <f>IF(U32&lt;0.05,  "Significativa","No significativa")</f>
        <v>No significativa</v>
      </c>
      <c r="W32" s="299" t="str">
        <f>IF(V32="Significativa",IF(R32&lt;0,"Disminución","Aumento"),"Sin cambio")</f>
        <v>Sin cambio</v>
      </c>
    </row>
    <row r="33" spans="2:2" ht="13.5" thickTop="1" x14ac:dyDescent="0.2">
      <c r="B33" s="110" t="s">
        <v>194</v>
      </c>
    </row>
    <row r="34" spans="2:2" x14ac:dyDescent="0.2">
      <c r="B34" s="110" t="s">
        <v>195</v>
      </c>
    </row>
    <row r="35" spans="2:2" x14ac:dyDescent="0.2">
      <c r="B35" s="5" t="s">
        <v>204</v>
      </c>
    </row>
    <row r="36" spans="2:2" ht="12.75" customHeight="1" x14ac:dyDescent="0.2">
      <c r="B36" s="274" t="s">
        <v>228</v>
      </c>
    </row>
    <row r="37" spans="2:2" x14ac:dyDescent="0.2">
      <c r="B37" s="110" t="s">
        <v>157</v>
      </c>
    </row>
  </sheetData>
  <mergeCells count="21">
    <mergeCell ref="B6:M6"/>
    <mergeCell ref="B7:M7"/>
    <mergeCell ref="B9:B12"/>
    <mergeCell ref="C9:L9"/>
    <mergeCell ref="N9:W9"/>
    <mergeCell ref="C10:F10"/>
    <mergeCell ref="I10:I12"/>
    <mergeCell ref="J10:J12"/>
    <mergeCell ref="K10:K12"/>
    <mergeCell ref="L10:L12"/>
    <mergeCell ref="W10:W12"/>
    <mergeCell ref="C11:D11"/>
    <mergeCell ref="E11:F11"/>
    <mergeCell ref="G11:H12"/>
    <mergeCell ref="N11:O11"/>
    <mergeCell ref="P11:Q11"/>
    <mergeCell ref="R11:S12"/>
    <mergeCell ref="N10:Q10"/>
    <mergeCell ref="T10:T12"/>
    <mergeCell ref="U10:U12"/>
    <mergeCell ref="V10:V12"/>
  </mergeCells>
  <printOptions horizontalCentered="1"/>
  <pageMargins left="0.19685039370078741" right="0.19685039370078741" top="0.78740157480314965" bottom="0.78740157480314965" header="0" footer="1.1811023622047245"/>
  <pageSetup scale="90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6:AP59"/>
  <sheetViews>
    <sheetView zoomScaleNormal="100" workbookViewId="0">
      <selection activeCell="B7" sqref="B7:W7"/>
    </sheetView>
  </sheetViews>
  <sheetFormatPr baseColWidth="10" defaultRowHeight="12.75" x14ac:dyDescent="0.2"/>
  <cols>
    <col min="1" max="1" width="1.7109375" style="108" customWidth="1"/>
    <col min="2" max="2" width="57.5703125" style="108" customWidth="1"/>
    <col min="3" max="3" width="9.85546875" style="108" bestFit="1" customWidth="1"/>
    <col min="4" max="4" width="11.7109375" style="108" bestFit="1" customWidth="1"/>
    <col min="5" max="8" width="10.7109375" style="108" customWidth="1"/>
    <col min="9" max="9" width="12.28515625" style="108" bestFit="1" customWidth="1"/>
    <col min="10" max="10" width="11.5703125" style="108" customWidth="1"/>
    <col min="11" max="12" width="13.7109375" style="108" customWidth="1"/>
    <col min="13" max="13" width="1.7109375" style="108" customWidth="1"/>
    <col min="14" max="14" width="10.7109375" style="108" customWidth="1"/>
    <col min="15" max="15" width="11.7109375" style="108" bestFit="1" customWidth="1"/>
    <col min="16" max="16" width="10.7109375" style="108" customWidth="1"/>
    <col min="17" max="17" width="11.7109375" style="108" bestFit="1" customWidth="1"/>
    <col min="18" max="19" width="10.7109375" style="108" customWidth="1"/>
    <col min="20" max="20" width="12.28515625" style="108" bestFit="1" customWidth="1"/>
    <col min="21" max="21" width="11.5703125" style="108" customWidth="1"/>
    <col min="22" max="23" width="13.7109375" style="108" customWidth="1"/>
    <col min="24" max="16384" width="11.42578125" style="108"/>
  </cols>
  <sheetData>
    <row r="6" spans="1:32" ht="15" x14ac:dyDescent="0.25">
      <c r="A6" s="131"/>
      <c r="B6" s="494" t="s">
        <v>136</v>
      </c>
      <c r="C6" s="494"/>
      <c r="D6" s="494"/>
      <c r="E6" s="494"/>
      <c r="F6" s="494"/>
      <c r="G6" s="494"/>
      <c r="H6" s="494"/>
      <c r="I6" s="494"/>
      <c r="J6" s="494"/>
      <c r="K6" s="494"/>
      <c r="L6" s="494"/>
      <c r="M6" s="494"/>
      <c r="N6" s="494"/>
      <c r="O6" s="494"/>
      <c r="P6" s="494"/>
      <c r="Q6" s="494"/>
      <c r="R6" s="494"/>
      <c r="S6" s="494"/>
      <c r="T6" s="494"/>
      <c r="U6" s="494"/>
      <c r="V6" s="494"/>
      <c r="W6" s="494"/>
    </row>
    <row r="7" spans="1:32" ht="15.75" customHeight="1" x14ac:dyDescent="0.25">
      <c r="A7" s="131"/>
      <c r="B7" s="454" t="s">
        <v>152</v>
      </c>
      <c r="C7" s="454"/>
      <c r="D7" s="454"/>
      <c r="E7" s="454"/>
      <c r="F7" s="454"/>
      <c r="G7" s="454"/>
      <c r="H7" s="454"/>
      <c r="I7" s="454"/>
      <c r="J7" s="454"/>
      <c r="K7" s="454"/>
      <c r="L7" s="454"/>
      <c r="M7" s="454"/>
      <c r="N7" s="454"/>
      <c r="O7" s="454"/>
      <c r="P7" s="454"/>
      <c r="Q7" s="454"/>
      <c r="R7" s="454"/>
      <c r="S7" s="454"/>
      <c r="T7" s="454"/>
      <c r="U7" s="454"/>
      <c r="V7" s="454"/>
      <c r="W7" s="454"/>
      <c r="X7" s="122"/>
      <c r="Y7" s="122"/>
      <c r="Z7" s="122"/>
      <c r="AA7" s="122"/>
      <c r="AB7" s="122"/>
      <c r="AC7" s="122"/>
      <c r="AD7" s="122"/>
      <c r="AE7" s="122"/>
      <c r="AF7" s="122"/>
    </row>
    <row r="8" spans="1:32" ht="15.75" customHeight="1" thickBot="1" x14ac:dyDescent="0.25">
      <c r="A8" s="202"/>
      <c r="B8" s="368" t="s">
        <v>247</v>
      </c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</row>
    <row r="9" spans="1:32" ht="15.75" thickTop="1" x14ac:dyDescent="0.2">
      <c r="A9" s="236"/>
      <c r="B9" s="456" t="s">
        <v>143</v>
      </c>
      <c r="C9" s="495" t="s">
        <v>132</v>
      </c>
      <c r="D9" s="495"/>
      <c r="E9" s="495"/>
      <c r="F9" s="495"/>
      <c r="G9" s="495"/>
      <c r="H9" s="495"/>
      <c r="I9" s="495"/>
      <c r="J9" s="495"/>
      <c r="K9" s="495"/>
      <c r="L9" s="495"/>
      <c r="M9" s="236"/>
      <c r="N9" s="495" t="s">
        <v>134</v>
      </c>
      <c r="O9" s="495"/>
      <c r="P9" s="495"/>
      <c r="Q9" s="495"/>
      <c r="R9" s="495"/>
      <c r="S9" s="495"/>
      <c r="T9" s="495"/>
      <c r="U9" s="495"/>
      <c r="V9" s="495"/>
      <c r="W9" s="495"/>
    </row>
    <row r="10" spans="1:32" ht="51" customHeight="1" x14ac:dyDescent="0.2">
      <c r="A10" s="109"/>
      <c r="B10" s="457"/>
      <c r="C10" s="476" t="s">
        <v>78</v>
      </c>
      <c r="D10" s="476"/>
      <c r="E10" s="476"/>
      <c r="F10" s="476"/>
      <c r="G10" s="261" t="s">
        <v>206</v>
      </c>
      <c r="H10" s="261" t="s">
        <v>29</v>
      </c>
      <c r="I10" s="461" t="s">
        <v>28</v>
      </c>
      <c r="J10" s="443" t="s">
        <v>151</v>
      </c>
      <c r="K10" s="461" t="s">
        <v>141</v>
      </c>
      <c r="L10" s="461" t="s">
        <v>87</v>
      </c>
      <c r="M10" s="109"/>
      <c r="N10" s="476" t="s">
        <v>78</v>
      </c>
      <c r="O10" s="476"/>
      <c r="P10" s="476"/>
      <c r="Q10" s="476"/>
      <c r="R10" s="261" t="s">
        <v>206</v>
      </c>
      <c r="S10" s="261" t="s">
        <v>29</v>
      </c>
      <c r="T10" s="461" t="s">
        <v>28</v>
      </c>
      <c r="U10" s="443" t="s">
        <v>151</v>
      </c>
      <c r="V10" s="461" t="s">
        <v>141</v>
      </c>
      <c r="W10" s="461" t="s">
        <v>87</v>
      </c>
    </row>
    <row r="11" spans="1:32" ht="14.25" customHeight="1" x14ac:dyDescent="0.2">
      <c r="A11" s="109"/>
      <c r="B11" s="457"/>
      <c r="C11" s="476">
        <v>2010</v>
      </c>
      <c r="D11" s="476"/>
      <c r="E11" s="476">
        <v>2012</v>
      </c>
      <c r="F11" s="476"/>
      <c r="G11" s="474" t="s">
        <v>207</v>
      </c>
      <c r="H11" s="474"/>
      <c r="I11" s="443"/>
      <c r="J11" s="443"/>
      <c r="K11" s="443"/>
      <c r="L11" s="443"/>
      <c r="M11" s="109"/>
      <c r="N11" s="476">
        <v>2010</v>
      </c>
      <c r="O11" s="476"/>
      <c r="P11" s="476">
        <v>2012</v>
      </c>
      <c r="Q11" s="476"/>
      <c r="R11" s="474" t="s">
        <v>207</v>
      </c>
      <c r="S11" s="474"/>
      <c r="T11" s="443"/>
      <c r="U11" s="443"/>
      <c r="V11" s="443"/>
      <c r="W11" s="443"/>
    </row>
    <row r="12" spans="1:32" ht="39" thickBot="1" x14ac:dyDescent="0.25">
      <c r="A12" s="115"/>
      <c r="B12" s="458"/>
      <c r="C12" s="257" t="s">
        <v>78</v>
      </c>
      <c r="D12" s="257" t="s">
        <v>149</v>
      </c>
      <c r="E12" s="257" t="s">
        <v>78</v>
      </c>
      <c r="F12" s="257" t="s">
        <v>149</v>
      </c>
      <c r="G12" s="425"/>
      <c r="H12" s="425"/>
      <c r="I12" s="444"/>
      <c r="J12" s="444"/>
      <c r="K12" s="444"/>
      <c r="L12" s="444"/>
      <c r="M12" s="115"/>
      <c r="N12" s="257" t="s">
        <v>78</v>
      </c>
      <c r="O12" s="257" t="s">
        <v>149</v>
      </c>
      <c r="P12" s="257" t="s">
        <v>78</v>
      </c>
      <c r="Q12" s="257" t="s">
        <v>149</v>
      </c>
      <c r="R12" s="425"/>
      <c r="S12" s="425"/>
      <c r="T12" s="444"/>
      <c r="U12" s="444"/>
      <c r="V12" s="444"/>
      <c r="W12" s="444"/>
    </row>
    <row r="13" spans="1:32" ht="12.75" customHeight="1" x14ac:dyDescent="0.2">
      <c r="B13" s="113" t="s">
        <v>138</v>
      </c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</row>
    <row r="14" spans="1:32" ht="12.75" customHeight="1" x14ac:dyDescent="0.2">
      <c r="B14" s="120" t="s">
        <v>27</v>
      </c>
      <c r="C14" s="341">
        <v>64.717416</v>
      </c>
      <c r="D14" s="64">
        <v>1.1057300000000001</v>
      </c>
      <c r="E14" s="341">
        <v>61.331455599999998</v>
      </c>
      <c r="F14" s="64">
        <v>1.1773</v>
      </c>
      <c r="G14" s="341">
        <f t="shared" ref="G14:G19" si="0">-(C14-E14)</f>
        <v>-3.3859604000000019</v>
      </c>
      <c r="H14" s="64">
        <f t="shared" ref="H14:H19" si="1">SQRT(D14*D14+F14*F14)</f>
        <v>1.615139041352168</v>
      </c>
      <c r="I14" s="64">
        <f t="shared" ref="I14:I19" si="2">G14/H14</f>
        <v>-2.0963894211642184</v>
      </c>
      <c r="J14" s="402">
        <f>IF(I14&gt;0,(1-NORMSDIST(I14)),(NORMSDIST(I14)))</f>
        <v>1.8023830032668702E-2</v>
      </c>
      <c r="K14" s="282" t="str">
        <f t="shared" ref="K14:K19" si="3">IF(J14&lt;0.05,  "Significativa","No significativa")</f>
        <v>Significativa</v>
      </c>
      <c r="L14" s="282" t="str">
        <f t="shared" ref="L14:L19" si="4">IF(K14="Significativa",IF(G14&lt;0,"Disminución","Aumento"),"Sin cambio")</f>
        <v>Disminución</v>
      </c>
      <c r="N14" s="341">
        <v>40.364289399999997</v>
      </c>
      <c r="O14" s="64">
        <v>0.70851000000000008</v>
      </c>
      <c r="P14" s="341">
        <v>40.553233399999996</v>
      </c>
      <c r="Q14" s="64">
        <v>0.43690999999999997</v>
      </c>
      <c r="R14" s="341">
        <f t="shared" ref="R14:R19" si="5">-(N14-P14)</f>
        <v>0.18894399999999933</v>
      </c>
      <c r="S14" s="64">
        <f t="shared" ref="S14:S19" si="6">SQRT(O14*O14+Q14*Q14)</f>
        <v>0.83239219614314031</v>
      </c>
      <c r="T14" s="64">
        <f t="shared" ref="T14:T19" si="7">R14/S14</f>
        <v>0.22698915352097804</v>
      </c>
      <c r="U14" s="402">
        <f>IF(T14&gt;0,(1-NORMSDIST(T14)),(NORMSDIST(T14)))</f>
        <v>0.41021608814639476</v>
      </c>
      <c r="V14" s="282" t="str">
        <f t="shared" ref="V14:V19" si="8">IF(U14&lt;0.05,  "Significativa","No significativa")</f>
        <v>No significativa</v>
      </c>
      <c r="W14" s="282" t="str">
        <f t="shared" ref="W14:W19" si="9">IF(V14="Significativa",IF(R14&lt;0,"Disminución","Aumento"),"Sin cambio")</f>
        <v>Sin cambio</v>
      </c>
    </row>
    <row r="15" spans="1:32" ht="12.75" customHeight="1" x14ac:dyDescent="0.2">
      <c r="B15" s="120" t="s">
        <v>26</v>
      </c>
      <c r="C15" s="341">
        <v>40.881114199999999</v>
      </c>
      <c r="D15" s="64">
        <v>0.81347000000000003</v>
      </c>
      <c r="E15" s="341">
        <v>42.272295200000002</v>
      </c>
      <c r="F15" s="64">
        <v>0.91077999999999992</v>
      </c>
      <c r="G15" s="341">
        <f t="shared" si="0"/>
        <v>1.3911810000000031</v>
      </c>
      <c r="H15" s="64">
        <f t="shared" si="1"/>
        <v>1.221168968365967</v>
      </c>
      <c r="I15" s="64">
        <f t="shared" si="2"/>
        <v>1.1392207270559187</v>
      </c>
      <c r="J15" s="402">
        <f t="shared" ref="J15:J19" si="10">IF(I15&gt;0,(1-NORMSDIST(I15)),(NORMSDIST(I15)))</f>
        <v>0.1273055512965735</v>
      </c>
      <c r="K15" s="282" t="str">
        <f t="shared" si="3"/>
        <v>No significativa</v>
      </c>
      <c r="L15" s="282" t="str">
        <f t="shared" si="4"/>
        <v>Sin cambio</v>
      </c>
      <c r="N15" s="341">
        <v>34.079119800000001</v>
      </c>
      <c r="O15" s="64">
        <v>0.61680999999999997</v>
      </c>
      <c r="P15" s="341">
        <v>34.752065999999999</v>
      </c>
      <c r="Q15" s="64">
        <v>0.40046999999999999</v>
      </c>
      <c r="R15" s="341">
        <f t="shared" si="5"/>
        <v>0.67294619999999838</v>
      </c>
      <c r="S15" s="64">
        <f t="shared" si="6"/>
        <v>0.73541199133546897</v>
      </c>
      <c r="T15" s="64">
        <f t="shared" si="7"/>
        <v>0.91506014034114935</v>
      </c>
      <c r="U15" s="402">
        <f t="shared" ref="U15:U19" si="11">IF(T15&gt;0,(1-NORMSDIST(T15)),(NORMSDIST(T15)))</f>
        <v>0.18008002939764789</v>
      </c>
      <c r="V15" s="282" t="str">
        <f t="shared" si="8"/>
        <v>No significativa</v>
      </c>
      <c r="W15" s="282" t="str">
        <f t="shared" si="9"/>
        <v>Sin cambio</v>
      </c>
    </row>
    <row r="16" spans="1:32" ht="12.75" customHeight="1" x14ac:dyDescent="0.2">
      <c r="B16" s="120" t="s">
        <v>25</v>
      </c>
      <c r="C16" s="341">
        <v>23.836301900000002</v>
      </c>
      <c r="D16" s="64">
        <v>1.03226</v>
      </c>
      <c r="E16" s="341">
        <v>19.0591604</v>
      </c>
      <c r="F16" s="64">
        <v>0.90717999999999999</v>
      </c>
      <c r="G16" s="341">
        <f t="shared" si="0"/>
        <v>-4.7771415000000026</v>
      </c>
      <c r="H16" s="64">
        <f t="shared" si="1"/>
        <v>1.3742402482826648</v>
      </c>
      <c r="I16" s="64">
        <f t="shared" si="2"/>
        <v>-3.4762054931587199</v>
      </c>
      <c r="J16" s="402">
        <f t="shared" si="10"/>
        <v>2.5428122396921782E-4</v>
      </c>
      <c r="K16" s="282" t="str">
        <f t="shared" si="3"/>
        <v>Significativa</v>
      </c>
      <c r="L16" s="282" t="str">
        <f t="shared" si="4"/>
        <v>Disminución</v>
      </c>
      <c r="N16" s="341">
        <v>6.2851695999999997</v>
      </c>
      <c r="O16" s="64">
        <v>0.22702999999999998</v>
      </c>
      <c r="P16" s="341">
        <v>5.8011673999999998</v>
      </c>
      <c r="Q16" s="64">
        <v>0.21542000000000003</v>
      </c>
      <c r="R16" s="341">
        <f t="shared" si="5"/>
        <v>-0.48400219999999994</v>
      </c>
      <c r="S16" s="64">
        <f t="shared" si="6"/>
        <v>0.31296708660816075</v>
      </c>
      <c r="T16" s="64">
        <f t="shared" si="7"/>
        <v>-1.546495528477017</v>
      </c>
      <c r="U16" s="402">
        <f t="shared" si="11"/>
        <v>6.0992469582641158E-2</v>
      </c>
      <c r="V16" s="282" t="str">
        <f t="shared" si="8"/>
        <v>No significativa</v>
      </c>
      <c r="W16" s="282" t="str">
        <f t="shared" si="9"/>
        <v>Sin cambio</v>
      </c>
    </row>
    <row r="17" spans="1:23" ht="12.75" customHeight="1" x14ac:dyDescent="0.2">
      <c r="B17" s="120" t="s">
        <v>24</v>
      </c>
      <c r="C17" s="341">
        <v>28.652840600000001</v>
      </c>
      <c r="D17" s="64">
        <v>0.90185999999999999</v>
      </c>
      <c r="E17" s="341">
        <v>31.635317499999999</v>
      </c>
      <c r="F17" s="64">
        <v>1.00722</v>
      </c>
      <c r="G17" s="341">
        <f t="shared" si="0"/>
        <v>2.9824768999999982</v>
      </c>
      <c r="H17" s="64">
        <f t="shared" si="1"/>
        <v>1.3519776580994229</v>
      </c>
      <c r="I17" s="64">
        <f t="shared" si="2"/>
        <v>2.2060104929490412</v>
      </c>
      <c r="J17" s="402">
        <f t="shared" si="10"/>
        <v>1.3691632513009533E-2</v>
      </c>
      <c r="K17" s="282" t="str">
        <f t="shared" si="3"/>
        <v>Significativa</v>
      </c>
      <c r="L17" s="282" t="str">
        <f t="shared" si="4"/>
        <v>Aumento</v>
      </c>
      <c r="N17" s="341">
        <v>27.7481312</v>
      </c>
      <c r="O17" s="64">
        <v>0.84577000000000002</v>
      </c>
      <c r="P17" s="341">
        <v>27.507939700000001</v>
      </c>
      <c r="Q17" s="64">
        <v>0.35509999999999997</v>
      </c>
      <c r="R17" s="341">
        <f t="shared" si="5"/>
        <v>-0.24019149999999811</v>
      </c>
      <c r="S17" s="64">
        <f t="shared" si="6"/>
        <v>0.91729106770969926</v>
      </c>
      <c r="T17" s="64">
        <f t="shared" si="7"/>
        <v>-0.26184872877887111</v>
      </c>
      <c r="U17" s="402">
        <f t="shared" si="11"/>
        <v>0.39671903459706986</v>
      </c>
      <c r="V17" s="282" t="str">
        <f t="shared" si="8"/>
        <v>No significativa</v>
      </c>
      <c r="W17" s="282" t="str">
        <f t="shared" si="9"/>
        <v>Sin cambio</v>
      </c>
    </row>
    <row r="18" spans="1:23" ht="12.75" customHeight="1" x14ac:dyDescent="0.2">
      <c r="B18" s="120" t="s">
        <v>23</v>
      </c>
      <c r="C18" s="341">
        <v>1.2080340999999999</v>
      </c>
      <c r="D18" s="64">
        <v>0.12275000000000001</v>
      </c>
      <c r="E18" s="341">
        <v>1.4899732000000001</v>
      </c>
      <c r="F18" s="64">
        <v>0.19880000000000003</v>
      </c>
      <c r="G18" s="341">
        <f t="shared" si="0"/>
        <v>0.28193910000000022</v>
      </c>
      <c r="H18" s="64">
        <f t="shared" si="1"/>
        <v>0.23364289524828272</v>
      </c>
      <c r="I18" s="64">
        <f t="shared" si="2"/>
        <v>1.2067094944205135</v>
      </c>
      <c r="J18" s="402">
        <f t="shared" si="10"/>
        <v>0.11377202067837544</v>
      </c>
      <c r="K18" s="282" t="str">
        <f t="shared" si="3"/>
        <v>No significativa</v>
      </c>
      <c r="L18" s="282" t="str">
        <f t="shared" si="4"/>
        <v>Sin cambio</v>
      </c>
      <c r="N18" s="341">
        <v>7.4263382</v>
      </c>
      <c r="O18" s="64">
        <v>0.21082999999999999</v>
      </c>
      <c r="P18" s="341">
        <v>7.709627199999999</v>
      </c>
      <c r="Q18" s="64">
        <v>0.19750000000000001</v>
      </c>
      <c r="R18" s="341">
        <f t="shared" si="5"/>
        <v>0.28328899999999901</v>
      </c>
      <c r="S18" s="64">
        <f t="shared" si="6"/>
        <v>0.28888672330171217</v>
      </c>
      <c r="T18" s="64">
        <f t="shared" si="7"/>
        <v>0.98062312023987719</v>
      </c>
      <c r="U18" s="402">
        <f t="shared" si="11"/>
        <v>0.1633893142962588</v>
      </c>
      <c r="V18" s="282" t="str">
        <f t="shared" si="8"/>
        <v>No significativa</v>
      </c>
      <c r="W18" s="282" t="str">
        <f t="shared" si="9"/>
        <v>Sin cambio</v>
      </c>
    </row>
    <row r="19" spans="1:23" ht="12.75" customHeight="1" x14ac:dyDescent="0.2">
      <c r="B19" s="120" t="s">
        <v>77</v>
      </c>
      <c r="C19" s="341">
        <v>5.4217092000000005</v>
      </c>
      <c r="D19" s="64">
        <v>0.47414000000000001</v>
      </c>
      <c r="E19" s="341">
        <v>5.5432536999999993</v>
      </c>
      <c r="F19" s="64">
        <v>0.45174000000000003</v>
      </c>
      <c r="G19" s="341">
        <f t="shared" si="0"/>
        <v>0.12154449999999883</v>
      </c>
      <c r="H19" s="64">
        <f t="shared" si="1"/>
        <v>0.65488759890533887</v>
      </c>
      <c r="I19" s="64">
        <f t="shared" si="2"/>
        <v>0.18559597128295532</v>
      </c>
      <c r="J19" s="402">
        <f t="shared" si="10"/>
        <v>0.42638080656357691</v>
      </c>
      <c r="K19" s="282" t="str">
        <f t="shared" si="3"/>
        <v>No significativa</v>
      </c>
      <c r="L19" s="282" t="str">
        <f t="shared" si="4"/>
        <v>Sin cambio</v>
      </c>
      <c r="N19" s="341">
        <v>24.4612412</v>
      </c>
      <c r="O19" s="64">
        <v>0.35644000000000003</v>
      </c>
      <c r="P19" s="341">
        <v>24.229199700000002</v>
      </c>
      <c r="Q19" s="64">
        <v>0.31540999999999997</v>
      </c>
      <c r="R19" s="341">
        <f t="shared" si="5"/>
        <v>-0.23204149999999757</v>
      </c>
      <c r="S19" s="64">
        <f t="shared" si="6"/>
        <v>0.47595476854423885</v>
      </c>
      <c r="T19" s="64">
        <f t="shared" si="7"/>
        <v>-0.48752846979498193</v>
      </c>
      <c r="U19" s="402">
        <f t="shared" si="11"/>
        <v>0.312941936206798</v>
      </c>
      <c r="V19" s="282" t="str">
        <f t="shared" si="8"/>
        <v>No significativa</v>
      </c>
      <c r="W19" s="282" t="str">
        <f t="shared" si="9"/>
        <v>Sin cambio</v>
      </c>
    </row>
    <row r="20" spans="1:23" ht="12.75" customHeight="1" x14ac:dyDescent="0.2">
      <c r="B20" s="114" t="s">
        <v>22</v>
      </c>
      <c r="C20" s="342"/>
      <c r="D20" s="64"/>
      <c r="E20" s="342"/>
      <c r="F20" s="64"/>
      <c r="G20" s="64"/>
      <c r="H20" s="64"/>
      <c r="I20" s="64"/>
      <c r="J20" s="64"/>
      <c r="K20" s="283"/>
      <c r="L20" s="283"/>
      <c r="N20" s="342"/>
      <c r="O20" s="64"/>
      <c r="P20" s="342"/>
      <c r="Q20" s="64"/>
      <c r="R20" s="64"/>
      <c r="S20" s="64"/>
      <c r="T20" s="64"/>
      <c r="U20" s="64"/>
      <c r="V20" s="283"/>
      <c r="W20" s="283"/>
    </row>
    <row r="21" spans="1:23" ht="12.75" customHeight="1" x14ac:dyDescent="0.2">
      <c r="B21" s="119" t="s">
        <v>21</v>
      </c>
      <c r="C21" s="330">
        <v>93.370256699999999</v>
      </c>
      <c r="D21" s="64">
        <v>0.48872000000000004</v>
      </c>
      <c r="E21" s="330">
        <v>92.966773099999997</v>
      </c>
      <c r="F21" s="64">
        <v>0.54092000000000007</v>
      </c>
      <c r="G21" s="341">
        <f>-(C21-E21)</f>
        <v>-0.40348360000000127</v>
      </c>
      <c r="H21" s="64">
        <f>SQRT(D21*D21+F21*F21)</f>
        <v>0.72900046968434806</v>
      </c>
      <c r="I21" s="64">
        <f>G21/H21</f>
        <v>-0.55347508922004773</v>
      </c>
      <c r="J21" s="402">
        <f t="shared" ref="J21:J22" si="12">IF(I21&gt;0,(1-NORMSDIST(I21)),(NORMSDIST(I21)))</f>
        <v>0.28996906687002455</v>
      </c>
      <c r="K21" s="282" t="str">
        <f>IF(J21&lt;0.05,  "Significativa","No significativa")</f>
        <v>No significativa</v>
      </c>
      <c r="L21" s="282" t="str">
        <f>IF(K21="Significativa",IF(G21&lt;0,"Disminución","Aumento"),"Sin cambio")</f>
        <v>Sin cambio</v>
      </c>
      <c r="N21" s="330">
        <v>68.112420600000007</v>
      </c>
      <c r="O21" s="64">
        <v>0.40829000000000004</v>
      </c>
      <c r="P21" s="330">
        <v>68.061173100000005</v>
      </c>
      <c r="Q21" s="64">
        <v>0.34920000000000001</v>
      </c>
      <c r="R21" s="341">
        <f>-(N21-P21)</f>
        <v>-5.1247500000002333E-2</v>
      </c>
      <c r="S21" s="64">
        <f>SQRT(O21*O21+Q21*Q21)</f>
        <v>0.53725353800603304</v>
      </c>
      <c r="T21" s="64">
        <f>R21/S21</f>
        <v>-9.5387924647649044E-2</v>
      </c>
      <c r="U21" s="402">
        <f>IF(T21&gt;0,(1-NORMSDIST(T21)),(NORMSDIST(T21)))</f>
        <v>0.46200335353908101</v>
      </c>
      <c r="V21" s="282" t="str">
        <f>IF(U21&lt;0.05,  "Significativa","No significativa")</f>
        <v>No significativa</v>
      </c>
      <c r="W21" s="282" t="str">
        <f>IF(V21="Significativa",IF(R21&lt;0,"Disminución","Aumento"),"Sin cambio")</f>
        <v>Sin cambio</v>
      </c>
    </row>
    <row r="22" spans="1:23" ht="12.75" customHeight="1" x14ac:dyDescent="0.2">
      <c r="B22" s="119" t="s">
        <v>20</v>
      </c>
      <c r="C22" s="330">
        <v>49.984849999999994</v>
      </c>
      <c r="D22" s="64">
        <v>1.03064</v>
      </c>
      <c r="E22" s="330">
        <v>41.164383199999996</v>
      </c>
      <c r="F22" s="64">
        <v>1.09965</v>
      </c>
      <c r="G22" s="341">
        <f>-(C22-E22)</f>
        <v>-8.8204667999999984</v>
      </c>
      <c r="H22" s="64">
        <f>SQRT(D22*D22+F22*F22)</f>
        <v>1.5071326856318923</v>
      </c>
      <c r="I22" s="64">
        <f>G22/H22</f>
        <v>-5.8524819241789983</v>
      </c>
      <c r="J22" s="402">
        <f t="shared" si="12"/>
        <v>2.4214544751635542E-9</v>
      </c>
      <c r="K22" s="282" t="str">
        <f>IF(J22&lt;0.05,  "Significativa","No significativa")</f>
        <v>Significativa</v>
      </c>
      <c r="L22" s="282" t="str">
        <f>IF(K22="Significativa",IF(G22&lt;0,"Disminución","Aumento"),"Sin cambio")</f>
        <v>Disminución</v>
      </c>
      <c r="N22" s="330">
        <v>18.861142699999998</v>
      </c>
      <c r="O22" s="64">
        <v>0.34372000000000003</v>
      </c>
      <c r="P22" s="330">
        <v>15.791344700000002</v>
      </c>
      <c r="Q22" s="64">
        <v>0.32776</v>
      </c>
      <c r="R22" s="341">
        <f>-(N22-P22)</f>
        <v>-3.0697979999999969</v>
      </c>
      <c r="S22" s="64">
        <f>SQRT(O22*O22+Q22*Q22)</f>
        <v>0.47494216068906753</v>
      </c>
      <c r="T22" s="64">
        <f>R22/S22</f>
        <v>-6.4635196747877579</v>
      </c>
      <c r="U22" s="402">
        <f>IF(T22&gt;0,(1-NORMSDIST(T22)),(NORMSDIST(T22)))</f>
        <v>5.1147614022878244E-11</v>
      </c>
      <c r="V22" s="282" t="str">
        <f>IF(U22&lt;0.05,  "Significativa","No significativa")</f>
        <v>Significativa</v>
      </c>
      <c r="W22" s="282" t="str">
        <f>IF(V22="Significativa",IF(R22&lt;0,"Disminución","Aumento"),"Sin cambio")</f>
        <v>Disminución</v>
      </c>
    </row>
    <row r="23" spans="1:23" ht="12.75" customHeight="1" x14ac:dyDescent="0.2">
      <c r="B23" s="112" t="s">
        <v>137</v>
      </c>
      <c r="C23" s="342"/>
      <c r="D23" s="64"/>
      <c r="E23" s="342"/>
      <c r="F23" s="64"/>
      <c r="G23" s="64"/>
      <c r="H23" s="64"/>
      <c r="I23" s="64"/>
      <c r="J23" s="64"/>
      <c r="K23" s="283"/>
      <c r="L23" s="283"/>
      <c r="N23" s="342"/>
      <c r="O23" s="64"/>
      <c r="P23" s="342"/>
      <c r="Q23" s="64"/>
      <c r="R23" s="64"/>
      <c r="S23" s="64"/>
      <c r="T23" s="64"/>
      <c r="U23" s="64"/>
      <c r="V23" s="283"/>
      <c r="W23" s="283"/>
    </row>
    <row r="24" spans="1:23" ht="12.75" customHeight="1" x14ac:dyDescent="0.2">
      <c r="B24" s="117" t="s">
        <v>19</v>
      </c>
      <c r="C24" s="330">
        <v>33.919554400000003</v>
      </c>
      <c r="D24" s="64">
        <v>0.65310999999999997</v>
      </c>
      <c r="E24" s="330">
        <v>32.440964100000002</v>
      </c>
      <c r="F24" s="64">
        <v>0.64737999999999996</v>
      </c>
      <c r="G24" s="341">
        <f t="shared" ref="G24:G29" si="13">-(C24-E24)</f>
        <v>-1.4785903000000005</v>
      </c>
      <c r="H24" s="64">
        <f t="shared" ref="H24:H29" si="14">SQRT(D24*D24+F24*F24)</f>
        <v>0.91959422382918432</v>
      </c>
      <c r="I24" s="64">
        <f t="shared" ref="I24:I29" si="15">G24/H24</f>
        <v>-1.6078725395241829</v>
      </c>
      <c r="J24" s="402">
        <f t="shared" ref="J24:J29" si="16">IF(I24&gt;0,(1-NORMSDIST(I24)),(NORMSDIST(I24)))</f>
        <v>5.3931548582636976E-2</v>
      </c>
      <c r="K24" s="282" t="str">
        <f t="shared" ref="K24:K29" si="17">IF(J24&lt;0.05,  "Significativa","No significativa")</f>
        <v>No significativa</v>
      </c>
      <c r="L24" s="282" t="str">
        <f t="shared" ref="L24:L29" si="18">IF(K24="Significativa",IF(G24&lt;0,"Disminución","Aumento"),"Sin cambio")</f>
        <v>Sin cambio</v>
      </c>
      <c r="N24" s="330">
        <v>16.663006499999998</v>
      </c>
      <c r="O24" s="64">
        <v>0.36135999999999996</v>
      </c>
      <c r="P24" s="330">
        <v>15.2513185</v>
      </c>
      <c r="Q24" s="64">
        <v>0.18653999999999998</v>
      </c>
      <c r="R24" s="341">
        <f t="shared" ref="R24:R29" si="19">-(N24-P24)</f>
        <v>-1.4116879999999981</v>
      </c>
      <c r="S24" s="64">
        <f t="shared" ref="S24:S29" si="20">SQRT(O24*O24+Q24*Q24)</f>
        <v>0.406667211857558</v>
      </c>
      <c r="T24" s="64">
        <f t="shared" ref="T24:T29" si="21">R24/S24</f>
        <v>-3.4713592806062401</v>
      </c>
      <c r="U24" s="402">
        <f t="shared" ref="U24:U29" si="22">IF(T24&gt;0,(1-NORMSDIST(T24)),(NORMSDIST(T24)))</f>
        <v>2.5891532868453984E-4</v>
      </c>
      <c r="V24" s="282" t="str">
        <f t="shared" ref="V24:V29" si="23">IF(U24&lt;0.05,  "Significativa","No significativa")</f>
        <v>Significativa</v>
      </c>
      <c r="W24" s="282" t="str">
        <f t="shared" ref="W24:W29" si="24">IF(V24="Significativa",IF(R24&lt;0,"Disminución","Aumento"),"Sin cambio")</f>
        <v>Disminución</v>
      </c>
    </row>
    <row r="25" spans="1:23" ht="12.75" customHeight="1" x14ac:dyDescent="0.2">
      <c r="B25" s="118" t="s">
        <v>18</v>
      </c>
      <c r="C25" s="330">
        <v>31.3911108</v>
      </c>
      <c r="D25" s="64">
        <v>0.89239999999999997</v>
      </c>
      <c r="E25" s="330">
        <v>20.604319099999998</v>
      </c>
      <c r="F25" s="64">
        <v>0.64849000000000001</v>
      </c>
      <c r="G25" s="341">
        <f t="shared" si="13"/>
        <v>-10.786791700000002</v>
      </c>
      <c r="H25" s="64">
        <f t="shared" si="14"/>
        <v>1.1031396285602291</v>
      </c>
      <c r="I25" s="64">
        <f t="shared" si="15"/>
        <v>-9.7782650724627338</v>
      </c>
      <c r="J25" s="402">
        <f t="shared" si="16"/>
        <v>6.9791299858369163E-23</v>
      </c>
      <c r="K25" s="282" t="str">
        <f t="shared" si="17"/>
        <v>Significativa</v>
      </c>
      <c r="L25" s="282" t="str">
        <f t="shared" si="18"/>
        <v>Disminución</v>
      </c>
      <c r="N25" s="330">
        <v>28.575321500000001</v>
      </c>
      <c r="O25" s="64">
        <v>0.35376999999999997</v>
      </c>
      <c r="P25" s="330">
        <v>21.827051099999998</v>
      </c>
      <c r="Q25" s="64">
        <v>0.31544</v>
      </c>
      <c r="R25" s="341">
        <f t="shared" si="19"/>
        <v>-6.7482704000000027</v>
      </c>
      <c r="S25" s="64">
        <f t="shared" si="20"/>
        <v>0.47397848738102027</v>
      </c>
      <c r="T25" s="64">
        <f t="shared" si="21"/>
        <v>-14.237503556939338</v>
      </c>
      <c r="U25" s="402">
        <f t="shared" si="22"/>
        <v>2.6804067883148919E-46</v>
      </c>
      <c r="V25" s="282" t="str">
        <f t="shared" si="23"/>
        <v>Significativa</v>
      </c>
      <c r="W25" s="282" t="str">
        <f t="shared" si="24"/>
        <v>Disminución</v>
      </c>
    </row>
    <row r="26" spans="1:23" ht="12.75" customHeight="1" x14ac:dyDescent="0.2">
      <c r="B26" s="118" t="s">
        <v>17</v>
      </c>
      <c r="C26" s="330">
        <v>81.8998122</v>
      </c>
      <c r="D26" s="64">
        <v>0.79999000000000009</v>
      </c>
      <c r="E26" s="330">
        <v>81.549549299999995</v>
      </c>
      <c r="F26" s="64">
        <v>0.71516000000000002</v>
      </c>
      <c r="G26" s="341">
        <f t="shared" si="13"/>
        <v>-0.35026290000000415</v>
      </c>
      <c r="H26" s="64">
        <f t="shared" si="14"/>
        <v>1.0730507097523398</v>
      </c>
      <c r="I26" s="64">
        <f t="shared" si="15"/>
        <v>-0.32641784476415364</v>
      </c>
      <c r="J26" s="402">
        <f t="shared" si="16"/>
        <v>0.37205411904890318</v>
      </c>
      <c r="K26" s="282" t="str">
        <f t="shared" si="17"/>
        <v>No significativa</v>
      </c>
      <c r="L26" s="282" t="str">
        <f t="shared" si="18"/>
        <v>Sin cambio</v>
      </c>
      <c r="N26" s="330">
        <v>54.347888699999999</v>
      </c>
      <c r="O26" s="64">
        <v>0.52541000000000004</v>
      </c>
      <c r="P26" s="330">
        <v>55.102216900000002</v>
      </c>
      <c r="Q26" s="64">
        <v>0.39233000000000001</v>
      </c>
      <c r="R26" s="341">
        <f t="shared" si="19"/>
        <v>0.75432820000000333</v>
      </c>
      <c r="S26" s="64">
        <f t="shared" si="20"/>
        <v>0.65572745634142848</v>
      </c>
      <c r="T26" s="64">
        <f t="shared" si="21"/>
        <v>1.1503684842002937</v>
      </c>
      <c r="U26" s="402">
        <f t="shared" si="22"/>
        <v>0.12499606745354241</v>
      </c>
      <c r="V26" s="282" t="str">
        <f t="shared" si="23"/>
        <v>No significativa</v>
      </c>
      <c r="W26" s="282" t="str">
        <f t="shared" si="24"/>
        <v>Sin cambio</v>
      </c>
    </row>
    <row r="27" spans="1:23" ht="12.75" customHeight="1" x14ac:dyDescent="0.2">
      <c r="B27" s="118" t="s">
        <v>216</v>
      </c>
      <c r="C27" s="330">
        <v>29.062465199999998</v>
      </c>
      <c r="D27" s="64">
        <v>1.05043</v>
      </c>
      <c r="E27" s="330">
        <v>23.377327900000001</v>
      </c>
      <c r="F27" s="64">
        <v>0.93754000000000004</v>
      </c>
      <c r="G27" s="341">
        <f t="shared" si="13"/>
        <v>-5.6851372999999974</v>
      </c>
      <c r="H27" s="64">
        <f t="shared" si="14"/>
        <v>1.4079717456327026</v>
      </c>
      <c r="I27" s="64">
        <f t="shared" si="15"/>
        <v>-4.037820586694556</v>
      </c>
      <c r="J27" s="402">
        <f t="shared" si="16"/>
        <v>2.6975044258020163E-5</v>
      </c>
      <c r="K27" s="282" t="str">
        <f t="shared" si="17"/>
        <v>Significativa</v>
      </c>
      <c r="L27" s="282" t="str">
        <f t="shared" si="18"/>
        <v>Disminución</v>
      </c>
      <c r="N27" s="330">
        <v>10.980561099999999</v>
      </c>
      <c r="O27" s="64">
        <v>0.35626999999999998</v>
      </c>
      <c r="P27" s="330">
        <v>10.587785800000001</v>
      </c>
      <c r="Q27" s="64">
        <v>0.31670000000000004</v>
      </c>
      <c r="R27" s="341">
        <f t="shared" si="19"/>
        <v>-0.3927752999999985</v>
      </c>
      <c r="S27" s="64">
        <f t="shared" si="20"/>
        <v>0.47668354586664724</v>
      </c>
      <c r="T27" s="64">
        <f t="shared" si="21"/>
        <v>-0.82397494817217343</v>
      </c>
      <c r="U27" s="402">
        <f t="shared" si="22"/>
        <v>0.20497689629582952</v>
      </c>
      <c r="V27" s="282" t="str">
        <f t="shared" si="23"/>
        <v>No significativa</v>
      </c>
      <c r="W27" s="282" t="str">
        <f t="shared" si="24"/>
        <v>Sin cambio</v>
      </c>
    </row>
    <row r="28" spans="1:23" ht="12.75" customHeight="1" x14ac:dyDescent="0.2">
      <c r="B28" s="118" t="s">
        <v>16</v>
      </c>
      <c r="C28" s="330">
        <v>46.376063199999997</v>
      </c>
      <c r="D28" s="64">
        <v>1.53352</v>
      </c>
      <c r="E28" s="330">
        <v>40.832692799999997</v>
      </c>
      <c r="F28" s="64">
        <v>1.69296</v>
      </c>
      <c r="G28" s="341">
        <f t="shared" si="13"/>
        <v>-5.5433704000000006</v>
      </c>
      <c r="H28" s="64">
        <f t="shared" si="14"/>
        <v>2.2842498007004401</v>
      </c>
      <c r="I28" s="64">
        <f t="shared" si="15"/>
        <v>-2.4267794171636514</v>
      </c>
      <c r="J28" s="402">
        <f t="shared" si="16"/>
        <v>7.6167573767224423E-3</v>
      </c>
      <c r="K28" s="282" t="str">
        <f t="shared" si="17"/>
        <v>Significativa</v>
      </c>
      <c r="L28" s="282" t="str">
        <f t="shared" si="18"/>
        <v>Disminución</v>
      </c>
      <c r="N28" s="330">
        <v>7.3588152000000004</v>
      </c>
      <c r="O28" s="64">
        <v>0.35977999999999999</v>
      </c>
      <c r="P28" s="330">
        <v>7.2190513999999997</v>
      </c>
      <c r="Q28" s="64">
        <v>0.36082999999999998</v>
      </c>
      <c r="R28" s="341">
        <f t="shared" si="19"/>
        <v>-0.13976380000000077</v>
      </c>
      <c r="S28" s="64">
        <f t="shared" si="20"/>
        <v>0.50954875851090053</v>
      </c>
      <c r="T28" s="64">
        <f t="shared" si="21"/>
        <v>-0.27428935438572138</v>
      </c>
      <c r="U28" s="402">
        <f t="shared" si="22"/>
        <v>0.391931132442352</v>
      </c>
      <c r="V28" s="282" t="str">
        <f t="shared" si="23"/>
        <v>No significativa</v>
      </c>
      <c r="W28" s="282" t="str">
        <f t="shared" si="24"/>
        <v>Sin cambio</v>
      </c>
    </row>
    <row r="29" spans="1:23" ht="12.75" customHeight="1" x14ac:dyDescent="0.2">
      <c r="B29" s="118" t="s">
        <v>133</v>
      </c>
      <c r="C29" s="330">
        <v>33.559710899999999</v>
      </c>
      <c r="D29" s="64">
        <v>0.86836000000000002</v>
      </c>
      <c r="E29" s="330">
        <v>30.912359200000001</v>
      </c>
      <c r="F29" s="64">
        <v>0.81464999999999987</v>
      </c>
      <c r="G29" s="341">
        <f t="shared" si="13"/>
        <v>-2.647351699999998</v>
      </c>
      <c r="H29" s="64">
        <f t="shared" si="14"/>
        <v>1.1906736379461837</v>
      </c>
      <c r="I29" s="64">
        <f t="shared" si="15"/>
        <v>-2.2234066629428924</v>
      </c>
      <c r="J29" s="402">
        <f t="shared" si="16"/>
        <v>1.3094195412235164E-2</v>
      </c>
      <c r="K29" s="282" t="str">
        <f t="shared" si="17"/>
        <v>Significativa</v>
      </c>
      <c r="L29" s="282" t="str">
        <f t="shared" si="18"/>
        <v>Disminución</v>
      </c>
      <c r="N29" s="330">
        <v>22.192942299999999</v>
      </c>
      <c r="O29" s="64">
        <v>0.93928999999999996</v>
      </c>
      <c r="P29" s="330">
        <v>21.0222348</v>
      </c>
      <c r="Q29" s="64">
        <v>0.39344999999999997</v>
      </c>
      <c r="R29" s="341">
        <f t="shared" si="19"/>
        <v>-1.1707074999999989</v>
      </c>
      <c r="S29" s="64">
        <f t="shared" si="20"/>
        <v>1.0183656546643745</v>
      </c>
      <c r="T29" s="64">
        <f t="shared" si="21"/>
        <v>-1.1495944454114884</v>
      </c>
      <c r="U29" s="402">
        <f t="shared" si="22"/>
        <v>0.12515547351258863</v>
      </c>
      <c r="V29" s="282" t="str">
        <f t="shared" si="23"/>
        <v>No significativa</v>
      </c>
      <c r="W29" s="282" t="str">
        <f t="shared" si="24"/>
        <v>Sin cambio</v>
      </c>
    </row>
    <row r="30" spans="1:23" ht="12.75" customHeight="1" x14ac:dyDescent="0.2">
      <c r="B30" s="113" t="s">
        <v>14</v>
      </c>
      <c r="C30" s="330"/>
      <c r="D30" s="64"/>
      <c r="E30" s="330"/>
      <c r="F30" s="64"/>
      <c r="G30" s="64"/>
      <c r="H30" s="64"/>
      <c r="I30" s="64"/>
      <c r="J30" s="64"/>
      <c r="K30" s="283"/>
      <c r="L30" s="283"/>
      <c r="N30" s="330"/>
      <c r="O30" s="64"/>
      <c r="P30" s="330"/>
      <c r="Q30" s="64"/>
      <c r="R30" s="64"/>
      <c r="S30" s="64"/>
      <c r="T30" s="64"/>
      <c r="U30" s="64"/>
      <c r="V30" s="283"/>
      <c r="W30" s="283"/>
    </row>
    <row r="31" spans="1:23" ht="12.75" customHeight="1" x14ac:dyDescent="0.2">
      <c r="B31" s="117" t="s">
        <v>208</v>
      </c>
      <c r="C31" s="330">
        <v>34.946424999999998</v>
      </c>
      <c r="D31" s="64">
        <v>1.21817</v>
      </c>
      <c r="E31" s="330">
        <v>32.7301012</v>
      </c>
      <c r="F31" s="64">
        <v>1.06162</v>
      </c>
      <c r="G31" s="341">
        <f>-(C31-E31)</f>
        <v>-2.2163237999999978</v>
      </c>
      <c r="H31" s="64">
        <f>SQRT(D31*D31+F31*F31)</f>
        <v>1.6158512225140036</v>
      </c>
      <c r="I31" s="64">
        <f>G31/H31</f>
        <v>-1.3716137780010191</v>
      </c>
      <c r="J31" s="402">
        <f>IF(I31&gt;0,(1-NORMSDIST(I31)),(NORMSDIST(I31)))</f>
        <v>8.5091851182401354E-2</v>
      </c>
      <c r="K31" s="282" t="str">
        <f>IF(J31&lt;0.05,  "Significativa","No significativa")</f>
        <v>No significativa</v>
      </c>
      <c r="L31" s="282" t="str">
        <f>IF(K31="Significativa",IF(G31&lt;0,"Disminución","Aumento"),"Sin cambio")</f>
        <v>Sin cambio</v>
      </c>
      <c r="N31" s="330">
        <v>14.708496200000001</v>
      </c>
      <c r="O31" s="64">
        <v>0.37512000000000001</v>
      </c>
      <c r="P31" s="330">
        <v>16.2144716</v>
      </c>
      <c r="Q31" s="64">
        <v>0.34561999999999998</v>
      </c>
      <c r="R31" s="341">
        <f>-(N31-P31)</f>
        <v>1.5059753999999987</v>
      </c>
      <c r="S31" s="64">
        <f>SQRT(O31*O31+Q31*Q31)</f>
        <v>0.51006685718638878</v>
      </c>
      <c r="T31" s="64">
        <f>R31/S31</f>
        <v>2.9525058897321861</v>
      </c>
      <c r="U31" s="402">
        <f>IF(T31&gt;0,(1-NORMSDIST(T31)),(NORMSDIST(T31)))</f>
        <v>1.5760302849004981E-3</v>
      </c>
      <c r="V31" s="282" t="str">
        <f>IF(U31&lt;0.05,  "Significativa","No significativa")</f>
        <v>Significativa</v>
      </c>
      <c r="W31" s="282" t="str">
        <f>IF(V31="Significativa",IF(R31&lt;0,"Disminución","Aumento"),"Sin cambio")</f>
        <v>Aumento</v>
      </c>
    </row>
    <row r="32" spans="1:23" ht="12.75" customHeight="1" thickBot="1" x14ac:dyDescent="0.25">
      <c r="A32" s="111"/>
      <c r="B32" s="227" t="s">
        <v>209</v>
      </c>
      <c r="C32" s="343">
        <v>65.9254502</v>
      </c>
      <c r="D32" s="181">
        <v>1.107</v>
      </c>
      <c r="E32" s="343">
        <v>62.821428700000006</v>
      </c>
      <c r="F32" s="181">
        <v>1.1330500000000001</v>
      </c>
      <c r="G32" s="345">
        <f>-(C32-E32)</f>
        <v>-3.1040214999999947</v>
      </c>
      <c r="H32" s="181">
        <f>SQRT(D32*D32+F32*F32)</f>
        <v>1.5840616473167957</v>
      </c>
      <c r="I32" s="181">
        <f>G32/H32</f>
        <v>-1.9595332702220414</v>
      </c>
      <c r="J32" s="406">
        <f>IF(I32&gt;0,(1-NORMSDIST(I32)),(NORMSDIST(I32)))</f>
        <v>2.5025183755977062E-2</v>
      </c>
      <c r="K32" s="290" t="str">
        <f>IF(J32&lt;0.05,  "Significativa","No significativa")</f>
        <v>Significativa</v>
      </c>
      <c r="L32" s="290" t="str">
        <f>IF(K32="Significativa",IF(G32&lt;0,"Disminución","Aumento"),"Sin cambio")</f>
        <v>Disminución</v>
      </c>
      <c r="M32" s="111"/>
      <c r="N32" s="343">
        <v>47.790627600000001</v>
      </c>
      <c r="O32" s="181">
        <v>0.80801999999999996</v>
      </c>
      <c r="P32" s="343">
        <v>48.262860600000003</v>
      </c>
      <c r="Q32" s="181">
        <v>0.45541999999999994</v>
      </c>
      <c r="R32" s="345">
        <f>-(N32-P32)</f>
        <v>0.47223300000000279</v>
      </c>
      <c r="S32" s="181">
        <f>SQRT(O32*O32+Q32*Q32)</f>
        <v>0.92752557743708597</v>
      </c>
      <c r="T32" s="181">
        <f>R32/S32</f>
        <v>0.5091320514361064</v>
      </c>
      <c r="U32" s="406">
        <f>IF(T32&gt;0,(1-NORMSDIST(T32)),(NORMSDIST(T32)))</f>
        <v>0.30532983349342158</v>
      </c>
      <c r="V32" s="290" t="str">
        <f>IF(U32&lt;0.05,  "Significativa","No significativa")</f>
        <v>No significativa</v>
      </c>
      <c r="W32" s="290" t="str">
        <f>IF(V32="Significativa",IF(R32&lt;0,"Disminución","Aumento"),"Sin cambio")</f>
        <v>Sin cambio</v>
      </c>
    </row>
    <row r="33" spans="2:42" s="12" customFormat="1" ht="12.75" customHeight="1" thickTop="1" x14ac:dyDescent="0.2">
      <c r="B33" s="146" t="s">
        <v>228</v>
      </c>
    </row>
    <row r="34" spans="2:42" x14ac:dyDescent="0.2">
      <c r="B34" s="110" t="s">
        <v>157</v>
      </c>
      <c r="AO34" s="116"/>
      <c r="AP34" s="116"/>
    </row>
    <row r="35" spans="2:42" x14ac:dyDescent="0.2">
      <c r="B35" s="144"/>
      <c r="AO35" s="116"/>
      <c r="AP35" s="116"/>
    </row>
    <row r="36" spans="2:42" x14ac:dyDescent="0.2">
      <c r="AO36" s="116"/>
      <c r="AP36" s="116"/>
    </row>
    <row r="37" spans="2:42" x14ac:dyDescent="0.2">
      <c r="AO37" s="116"/>
      <c r="AP37" s="116"/>
    </row>
    <row r="38" spans="2:42" x14ac:dyDescent="0.2">
      <c r="AO38" s="116"/>
      <c r="AP38" s="116"/>
    </row>
    <row r="39" spans="2:42" x14ac:dyDescent="0.2">
      <c r="AO39" s="116"/>
      <c r="AP39" s="116"/>
    </row>
    <row r="40" spans="2:42" x14ac:dyDescent="0.2">
      <c r="AO40" s="116"/>
      <c r="AP40" s="116"/>
    </row>
    <row r="41" spans="2:42" x14ac:dyDescent="0.2">
      <c r="AO41" s="116"/>
      <c r="AP41" s="116"/>
    </row>
    <row r="42" spans="2:42" x14ac:dyDescent="0.2">
      <c r="AO42" s="116"/>
      <c r="AP42" s="116"/>
    </row>
    <row r="43" spans="2:42" x14ac:dyDescent="0.2">
      <c r="AO43" s="116"/>
      <c r="AP43" s="116"/>
    </row>
    <row r="44" spans="2:42" x14ac:dyDescent="0.2">
      <c r="AO44" s="116"/>
      <c r="AP44" s="116"/>
    </row>
    <row r="45" spans="2:42" x14ac:dyDescent="0.2">
      <c r="AO45" s="116"/>
      <c r="AP45" s="116"/>
    </row>
    <row r="46" spans="2:42" x14ac:dyDescent="0.2">
      <c r="AO46" s="116"/>
      <c r="AP46" s="116"/>
    </row>
    <row r="47" spans="2:42" x14ac:dyDescent="0.2">
      <c r="AO47" s="116"/>
      <c r="AP47" s="116"/>
    </row>
    <row r="48" spans="2:42" x14ac:dyDescent="0.2">
      <c r="AO48" s="116"/>
      <c r="AP48" s="116"/>
    </row>
    <row r="49" spans="41:42" x14ac:dyDescent="0.2">
      <c r="AO49" s="116"/>
      <c r="AP49" s="116"/>
    </row>
    <row r="50" spans="41:42" x14ac:dyDescent="0.2">
      <c r="AO50" s="116"/>
      <c r="AP50" s="116"/>
    </row>
    <row r="51" spans="41:42" x14ac:dyDescent="0.2">
      <c r="AO51" s="116"/>
      <c r="AP51" s="116"/>
    </row>
    <row r="52" spans="41:42" x14ac:dyDescent="0.2">
      <c r="AO52" s="116"/>
      <c r="AP52" s="116"/>
    </row>
    <row r="53" spans="41:42" x14ac:dyDescent="0.2">
      <c r="AO53" s="116"/>
      <c r="AP53" s="116"/>
    </row>
    <row r="54" spans="41:42" x14ac:dyDescent="0.2">
      <c r="AO54" s="116"/>
      <c r="AP54" s="116"/>
    </row>
    <row r="55" spans="41:42" x14ac:dyDescent="0.2">
      <c r="AO55" s="116"/>
      <c r="AP55" s="116"/>
    </row>
    <row r="56" spans="41:42" x14ac:dyDescent="0.2">
      <c r="AO56" s="116"/>
      <c r="AP56" s="116"/>
    </row>
    <row r="57" spans="41:42" x14ac:dyDescent="0.2">
      <c r="AO57" s="116"/>
      <c r="AP57" s="116"/>
    </row>
    <row r="58" spans="41:42" x14ac:dyDescent="0.2">
      <c r="AO58" s="116"/>
      <c r="AP58" s="116"/>
    </row>
    <row r="59" spans="41:42" x14ac:dyDescent="0.2">
      <c r="AO59" s="116"/>
      <c r="AP59" s="116"/>
    </row>
  </sheetData>
  <mergeCells count="21">
    <mergeCell ref="E11:F11"/>
    <mergeCell ref="N10:Q10"/>
    <mergeCell ref="N11:O11"/>
    <mergeCell ref="P11:Q11"/>
    <mergeCell ref="V10:V12"/>
    <mergeCell ref="B6:W6"/>
    <mergeCell ref="B7:W7"/>
    <mergeCell ref="C9:L9"/>
    <mergeCell ref="N9:W9"/>
    <mergeCell ref="U10:U12"/>
    <mergeCell ref="J10:J12"/>
    <mergeCell ref="G11:H12"/>
    <mergeCell ref="R11:S12"/>
    <mergeCell ref="C10:F10"/>
    <mergeCell ref="C11:D11"/>
    <mergeCell ref="B9:B12"/>
    <mergeCell ref="W10:W12"/>
    <mergeCell ref="T10:T12"/>
    <mergeCell ref="K10:K12"/>
    <mergeCell ref="L10:L12"/>
    <mergeCell ref="I10:I12"/>
  </mergeCells>
  <printOptions horizontalCentered="1"/>
  <pageMargins left="0.19685039370078741" right="0.19685039370078741" top="0.78740157480314965" bottom="0.78740157480314965" header="0" footer="1.1811023622047245"/>
  <pageSetup scale="90" orientation="landscape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3:P43"/>
  <sheetViews>
    <sheetView workbookViewId="0"/>
  </sheetViews>
  <sheetFormatPr baseColWidth="10" defaultRowHeight="12.75" x14ac:dyDescent="0.2"/>
  <cols>
    <col min="1" max="1" width="1.7109375" style="239" customWidth="1"/>
    <col min="2" max="2" width="18.7109375" style="239" customWidth="1"/>
    <col min="3" max="6" width="10.7109375" style="239" customWidth="1"/>
    <col min="7" max="7" width="1.7109375" style="239" customWidth="1"/>
    <col min="8" max="11" width="12.7109375" style="239" customWidth="1"/>
    <col min="12" max="13" width="13.7109375" style="239" customWidth="1"/>
    <col min="14" max="16384" width="11.42578125" style="239"/>
  </cols>
  <sheetData>
    <row r="3" spans="1:13" ht="15.95" customHeight="1" x14ac:dyDescent="0.2">
      <c r="B3" s="500" t="s">
        <v>196</v>
      </c>
      <c r="C3" s="500"/>
      <c r="D3" s="500"/>
      <c r="E3" s="500"/>
      <c r="F3" s="500"/>
      <c r="G3" s="500"/>
      <c r="H3" s="500"/>
      <c r="I3" s="500"/>
      <c r="J3" s="500"/>
      <c r="K3" s="500"/>
      <c r="L3" s="500"/>
      <c r="M3" s="500"/>
    </row>
    <row r="4" spans="1:13" ht="15.95" customHeight="1" x14ac:dyDescent="0.2">
      <c r="B4" s="501" t="s">
        <v>152</v>
      </c>
      <c r="C4" s="501"/>
      <c r="D4" s="501"/>
      <c r="E4" s="501"/>
      <c r="F4" s="501"/>
      <c r="G4" s="501"/>
      <c r="H4" s="501"/>
      <c r="I4" s="501"/>
      <c r="J4" s="501"/>
      <c r="K4" s="501"/>
      <c r="L4" s="501"/>
      <c r="M4" s="501"/>
    </row>
    <row r="5" spans="1:13" ht="15.95" customHeight="1" thickBot="1" x14ac:dyDescent="0.25">
      <c r="B5" s="502" t="s">
        <v>232</v>
      </c>
      <c r="C5" s="502"/>
      <c r="D5" s="502"/>
      <c r="E5" s="502"/>
      <c r="F5" s="502"/>
      <c r="G5" s="502"/>
      <c r="H5" s="502"/>
      <c r="I5" s="502"/>
      <c r="J5" s="502"/>
      <c r="K5" s="502"/>
      <c r="L5" s="502"/>
      <c r="M5" s="502"/>
    </row>
    <row r="6" spans="1:13" ht="30" customHeight="1" thickTop="1" x14ac:dyDescent="0.2">
      <c r="A6" s="240"/>
      <c r="B6" s="503" t="s">
        <v>75</v>
      </c>
      <c r="C6" s="505">
        <v>2010</v>
      </c>
      <c r="D6" s="505"/>
      <c r="E6" s="505">
        <v>2012</v>
      </c>
      <c r="F6" s="505"/>
      <c r="G6" s="241"/>
      <c r="H6" s="264" t="s">
        <v>162</v>
      </c>
      <c r="I6" s="264" t="s">
        <v>29</v>
      </c>
      <c r="J6" s="496" t="s">
        <v>28</v>
      </c>
      <c r="K6" s="496" t="s">
        <v>151</v>
      </c>
      <c r="L6" s="498" t="s">
        <v>141</v>
      </c>
      <c r="M6" s="498" t="s">
        <v>87</v>
      </c>
    </row>
    <row r="7" spans="1:13" ht="42" customHeight="1" thickBot="1" x14ac:dyDescent="0.25">
      <c r="A7" s="242"/>
      <c r="B7" s="504"/>
      <c r="C7" s="242" t="s">
        <v>163</v>
      </c>
      <c r="D7" s="339" t="s">
        <v>149</v>
      </c>
      <c r="E7" s="242" t="s">
        <v>163</v>
      </c>
      <c r="F7" s="339" t="s">
        <v>149</v>
      </c>
      <c r="G7" s="243"/>
      <c r="H7" s="425" t="s">
        <v>207</v>
      </c>
      <c r="I7" s="425"/>
      <c r="J7" s="497"/>
      <c r="K7" s="497"/>
      <c r="L7" s="499"/>
      <c r="M7" s="499"/>
    </row>
    <row r="8" spans="1:13" x14ac:dyDescent="0.2">
      <c r="A8" s="55"/>
      <c r="B8" s="244" t="s">
        <v>68</v>
      </c>
      <c r="C8" s="351">
        <v>0.50740790367126465</v>
      </c>
      <c r="D8" s="351">
        <v>1.905139721930027E-2</v>
      </c>
      <c r="E8" s="351">
        <v>0.47919121384620667</v>
      </c>
      <c r="F8" s="351">
        <v>1.2731559574604034E-2</v>
      </c>
      <c r="G8" s="55"/>
      <c r="H8" s="411">
        <f t="shared" ref="H8:H40" si="0">-(C8-E8)</f>
        <v>-2.8216689825057983E-2</v>
      </c>
      <c r="I8" s="411">
        <f t="shared" ref="I8:I40" si="1">SQRT(D8*D8+F8*F8)</f>
        <v>2.2913933429449727E-2</v>
      </c>
      <c r="J8" s="412">
        <f>H8/I8</f>
        <v>-1.2314206075502072</v>
      </c>
      <c r="K8" s="412">
        <f>IF(J8&gt;0,(1-NORMSDIST(J8)),(NORMSDIST(J8)))</f>
        <v>0.10908279671777467</v>
      </c>
      <c r="L8" s="291" t="str">
        <f>IF(K8&lt;0.05,  "Significativa","No significativa")</f>
        <v>No significativa</v>
      </c>
      <c r="M8" s="291" t="str">
        <f>IF(L8="Significativa",IF(H8&lt;0,"Disminución","Aumento"),"Sin cambio")</f>
        <v>Sin cambio</v>
      </c>
    </row>
    <row r="9" spans="1:13" x14ac:dyDescent="0.2">
      <c r="A9" s="55"/>
      <c r="B9" s="244" t="s">
        <v>67</v>
      </c>
      <c r="C9" s="351">
        <v>0.50582689046859741</v>
      </c>
      <c r="D9" s="351">
        <v>2.8309892863035202E-2</v>
      </c>
      <c r="E9" s="351">
        <v>0.46453768014907837</v>
      </c>
      <c r="F9" s="351">
        <v>1.0031441226601601E-2</v>
      </c>
      <c r="G9" s="55"/>
      <c r="H9" s="411">
        <f t="shared" si="0"/>
        <v>-4.1289210319519043E-2</v>
      </c>
      <c r="I9" s="411">
        <f t="shared" si="1"/>
        <v>3.0034644113078712E-2</v>
      </c>
      <c r="J9" s="412">
        <f t="shared" ref="J9:J40" si="2">H9/I9</f>
        <v>-1.3747194794140905</v>
      </c>
      <c r="K9" s="412">
        <f t="shared" ref="K9:K40" si="3">IF(J9&gt;0,(1-NORMSDIST(J9)),(NORMSDIST(J9)))</f>
        <v>8.4609214869631466E-2</v>
      </c>
      <c r="L9" s="291" t="str">
        <f t="shared" ref="L9:L40" si="4">IF(K9&lt;0.05,  "Significativa","No significativa")</f>
        <v>No significativa</v>
      </c>
      <c r="M9" s="291" t="str">
        <f t="shared" ref="M9:M40" si="5">IF(L9="Significativa",IF(H9&lt;0,"Disminución","Aumento"),"Sin cambio")</f>
        <v>Sin cambio</v>
      </c>
    </row>
    <row r="10" spans="1:13" x14ac:dyDescent="0.2">
      <c r="A10" s="55"/>
      <c r="B10" s="244" t="s">
        <v>66</v>
      </c>
      <c r="C10" s="351">
        <v>0.48526075482368469</v>
      </c>
      <c r="D10" s="351">
        <v>1.8805133178830147E-2</v>
      </c>
      <c r="E10" s="351">
        <v>0.49275818467140198</v>
      </c>
      <c r="F10" s="351">
        <v>1.0801105760037899E-2</v>
      </c>
      <c r="G10" s="55"/>
      <c r="H10" s="411">
        <f t="shared" si="0"/>
        <v>7.4974298477172852E-3</v>
      </c>
      <c r="I10" s="411">
        <f t="shared" si="1"/>
        <v>2.1686330245411792E-2</v>
      </c>
      <c r="J10" s="412">
        <f t="shared" si="2"/>
        <v>0.34572146429908429</v>
      </c>
      <c r="K10" s="412">
        <f t="shared" si="3"/>
        <v>0.36477602583410884</v>
      </c>
      <c r="L10" s="291" t="str">
        <f t="shared" si="4"/>
        <v>No significativa</v>
      </c>
      <c r="M10" s="291" t="str">
        <f t="shared" si="5"/>
        <v>Sin cambio</v>
      </c>
    </row>
    <row r="11" spans="1:13" x14ac:dyDescent="0.2">
      <c r="A11" s="55"/>
      <c r="B11" s="244" t="s">
        <v>65</v>
      </c>
      <c r="C11" s="351">
        <v>0.51392996311187744</v>
      </c>
      <c r="D11" s="351">
        <v>1.1266622692346573E-2</v>
      </c>
      <c r="E11" s="351">
        <v>0.53301787376403809</v>
      </c>
      <c r="F11" s="351">
        <v>3.3556085079908371E-2</v>
      </c>
      <c r="G11" s="55"/>
      <c r="H11" s="411">
        <f t="shared" si="0"/>
        <v>1.9087910652160645E-2</v>
      </c>
      <c r="I11" s="411">
        <f t="shared" si="1"/>
        <v>3.5397000335928859E-2</v>
      </c>
      <c r="J11" s="412">
        <f t="shared" si="2"/>
        <v>0.53925220982033129</v>
      </c>
      <c r="K11" s="412">
        <f t="shared" si="3"/>
        <v>0.29485641977500132</v>
      </c>
      <c r="L11" s="291" t="str">
        <f t="shared" si="4"/>
        <v>No significativa</v>
      </c>
      <c r="M11" s="291" t="str">
        <f t="shared" si="5"/>
        <v>Sin cambio</v>
      </c>
    </row>
    <row r="12" spans="1:13" x14ac:dyDescent="0.2">
      <c r="A12" s="55"/>
      <c r="B12" s="244" t="s">
        <v>64</v>
      </c>
      <c r="C12" s="351">
        <v>0.47611322999000549</v>
      </c>
      <c r="D12" s="351">
        <v>2.144412137567997E-2</v>
      </c>
      <c r="E12" s="351">
        <v>0.46358388662338257</v>
      </c>
      <c r="F12" s="351">
        <v>2.4191953241825104E-2</v>
      </c>
      <c r="G12" s="55"/>
      <c r="H12" s="411">
        <f t="shared" si="0"/>
        <v>-1.2529343366622925E-2</v>
      </c>
      <c r="I12" s="411">
        <f t="shared" si="1"/>
        <v>3.2328021022474403E-2</v>
      </c>
      <c r="J12" s="412">
        <f t="shared" si="2"/>
        <v>-0.38756914188816383</v>
      </c>
      <c r="K12" s="412">
        <f t="shared" si="3"/>
        <v>0.34916745427871043</v>
      </c>
      <c r="L12" s="291" t="str">
        <f t="shared" si="4"/>
        <v>No significativa</v>
      </c>
      <c r="M12" s="291" t="str">
        <f t="shared" si="5"/>
        <v>Sin cambio</v>
      </c>
    </row>
    <row r="13" spans="1:13" x14ac:dyDescent="0.2">
      <c r="A13" s="55"/>
      <c r="B13" s="244" t="s">
        <v>63</v>
      </c>
      <c r="C13" s="351">
        <v>0.42002615332603455</v>
      </c>
      <c r="D13" s="351">
        <v>1.3008689507842064E-2</v>
      </c>
      <c r="E13" s="351">
        <v>0.44507661461830139</v>
      </c>
      <c r="F13" s="351">
        <v>1.1428942903876305E-2</v>
      </c>
      <c r="G13" s="55"/>
      <c r="H13" s="411">
        <f t="shared" si="0"/>
        <v>2.5050461292266846E-2</v>
      </c>
      <c r="I13" s="411">
        <f t="shared" si="1"/>
        <v>1.7316083235290384E-2</v>
      </c>
      <c r="J13" s="412">
        <f t="shared" si="2"/>
        <v>1.4466586324333268</v>
      </c>
      <c r="K13" s="412">
        <f t="shared" si="3"/>
        <v>7.3996277948591871E-2</v>
      </c>
      <c r="L13" s="291" t="str">
        <f t="shared" si="4"/>
        <v>No significativa</v>
      </c>
      <c r="M13" s="291" t="str">
        <f t="shared" si="5"/>
        <v>Sin cambio</v>
      </c>
    </row>
    <row r="14" spans="1:13" x14ac:dyDescent="0.2">
      <c r="A14" s="55"/>
      <c r="B14" s="244" t="s">
        <v>62</v>
      </c>
      <c r="C14" s="351">
        <v>0.5409126877784729</v>
      </c>
      <c r="D14" s="351">
        <v>1.3510513119399548E-2</v>
      </c>
      <c r="E14" s="351">
        <v>0.53468203544616699</v>
      </c>
      <c r="F14" s="351">
        <v>1.2690418399870396E-2</v>
      </c>
      <c r="G14" s="55"/>
      <c r="H14" s="411">
        <f t="shared" si="0"/>
        <v>-6.2306523323059082E-3</v>
      </c>
      <c r="I14" s="411">
        <f t="shared" si="1"/>
        <v>1.8535929540037542E-2</v>
      </c>
      <c r="J14" s="412">
        <f t="shared" si="2"/>
        <v>-0.33613918950477889</v>
      </c>
      <c r="K14" s="412">
        <f t="shared" si="3"/>
        <v>0.36838295353635175</v>
      </c>
      <c r="L14" s="291" t="str">
        <f t="shared" si="4"/>
        <v>No significativa</v>
      </c>
      <c r="M14" s="291" t="str">
        <f t="shared" si="5"/>
        <v>Sin cambio</v>
      </c>
    </row>
    <row r="15" spans="1:13" x14ac:dyDescent="0.2">
      <c r="A15" s="55"/>
      <c r="B15" s="244" t="s">
        <v>61</v>
      </c>
      <c r="C15" s="351">
        <v>0.47292491793632507</v>
      </c>
      <c r="D15" s="351">
        <v>1.4550378546118736E-2</v>
      </c>
      <c r="E15" s="351">
        <v>0.50033301115036011</v>
      </c>
      <c r="F15" s="351">
        <v>1.3783547095954418E-2</v>
      </c>
      <c r="G15" s="55"/>
      <c r="H15" s="411">
        <f t="shared" si="0"/>
        <v>2.7408093214035034E-2</v>
      </c>
      <c r="I15" s="411">
        <f t="shared" si="1"/>
        <v>2.004244711560307E-2</v>
      </c>
      <c r="J15" s="412">
        <f t="shared" si="2"/>
        <v>1.3675023342183499</v>
      </c>
      <c r="K15" s="412">
        <f t="shared" si="3"/>
        <v>8.5733953060782908E-2</v>
      </c>
      <c r="L15" s="291" t="str">
        <f t="shared" si="4"/>
        <v>No significativa</v>
      </c>
      <c r="M15" s="291" t="str">
        <f t="shared" si="5"/>
        <v>Sin cambio</v>
      </c>
    </row>
    <row r="16" spans="1:13" x14ac:dyDescent="0.2">
      <c r="A16" s="55"/>
      <c r="B16" s="244" t="s">
        <v>60</v>
      </c>
      <c r="C16" s="351">
        <v>0.5171777606010437</v>
      </c>
      <c r="D16" s="351">
        <v>2.2895852103829384E-2</v>
      </c>
      <c r="E16" s="351">
        <v>0.45743528008460999</v>
      </c>
      <c r="F16" s="351">
        <v>1.0725109837949276E-2</v>
      </c>
      <c r="G16" s="55"/>
      <c r="H16" s="411">
        <f t="shared" si="0"/>
        <v>-5.9742480516433716E-2</v>
      </c>
      <c r="I16" s="411">
        <f t="shared" si="1"/>
        <v>2.5283354694274746E-2</v>
      </c>
      <c r="J16" s="412">
        <f t="shared" si="2"/>
        <v>-2.3629174703609257</v>
      </c>
      <c r="K16" s="412">
        <f t="shared" si="3"/>
        <v>9.0658534567861684E-3</v>
      </c>
      <c r="L16" s="291" t="str">
        <f t="shared" si="4"/>
        <v>Significativa</v>
      </c>
      <c r="M16" s="291" t="str">
        <f t="shared" si="5"/>
        <v>Disminución</v>
      </c>
    </row>
    <row r="17" spans="1:13" x14ac:dyDescent="0.2">
      <c r="A17" s="55"/>
      <c r="B17" s="244" t="s">
        <v>59</v>
      </c>
      <c r="C17" s="351">
        <v>0.46991106867790222</v>
      </c>
      <c r="D17" s="351">
        <v>1.2968588620424271E-2</v>
      </c>
      <c r="E17" s="351">
        <v>0.4990297257900238</v>
      </c>
      <c r="F17" s="351">
        <v>1.5338080935180187E-2</v>
      </c>
      <c r="G17" s="55"/>
      <c r="H17" s="411">
        <f t="shared" si="0"/>
        <v>2.9118657112121582E-2</v>
      </c>
      <c r="I17" s="411">
        <f t="shared" si="1"/>
        <v>2.0085841221615185E-2</v>
      </c>
      <c r="J17" s="412">
        <f t="shared" si="2"/>
        <v>1.4497106091223015</v>
      </c>
      <c r="K17" s="412">
        <f t="shared" si="3"/>
        <v>7.3569618010025373E-2</v>
      </c>
      <c r="L17" s="291" t="str">
        <f t="shared" si="4"/>
        <v>No significativa</v>
      </c>
      <c r="M17" s="291" t="str">
        <f t="shared" si="5"/>
        <v>Sin cambio</v>
      </c>
    </row>
    <row r="18" spans="1:13" x14ac:dyDescent="0.2">
      <c r="A18" s="55"/>
      <c r="B18" s="244" t="s">
        <v>58</v>
      </c>
      <c r="C18" s="351">
        <v>0.43305689096450806</v>
      </c>
      <c r="D18" s="351">
        <v>1.1358875781297684E-2</v>
      </c>
      <c r="E18" s="351">
        <v>0.46333974599838257</v>
      </c>
      <c r="F18" s="351">
        <v>1.2985721230506897E-2</v>
      </c>
      <c r="G18" s="55"/>
      <c r="H18" s="411">
        <f t="shared" si="0"/>
        <v>3.0282855033874512E-2</v>
      </c>
      <c r="I18" s="411">
        <f t="shared" si="1"/>
        <v>1.7252623420552268E-2</v>
      </c>
      <c r="J18" s="412">
        <f t="shared" si="2"/>
        <v>1.7552608838491148</v>
      </c>
      <c r="K18" s="412">
        <f t="shared" si="3"/>
        <v>3.9607346995199411E-2</v>
      </c>
      <c r="L18" s="291" t="str">
        <f t="shared" si="4"/>
        <v>Significativa</v>
      </c>
      <c r="M18" s="291" t="str">
        <f t="shared" si="5"/>
        <v>Aumento</v>
      </c>
    </row>
    <row r="19" spans="1:13" x14ac:dyDescent="0.2">
      <c r="A19" s="55"/>
      <c r="B19" s="244" t="s">
        <v>57</v>
      </c>
      <c r="C19" s="351">
        <v>0.51569730043411255</v>
      </c>
      <c r="D19" s="351">
        <v>1.3768480159342289E-2</v>
      </c>
      <c r="E19" s="351">
        <v>0.5329861044883728</v>
      </c>
      <c r="F19" s="351">
        <v>1.9704164937138557E-2</v>
      </c>
      <c r="G19" s="55"/>
      <c r="H19" s="411">
        <f t="shared" si="0"/>
        <v>1.7288804054260254E-2</v>
      </c>
      <c r="I19" s="411">
        <f t="shared" si="1"/>
        <v>2.4037994129464356E-2</v>
      </c>
      <c r="J19" s="412">
        <f t="shared" si="2"/>
        <v>0.71922823348511666</v>
      </c>
      <c r="K19" s="412">
        <f t="shared" si="3"/>
        <v>0.23600015307312572</v>
      </c>
      <c r="L19" s="291" t="str">
        <f t="shared" si="4"/>
        <v>No significativa</v>
      </c>
      <c r="M19" s="291" t="str">
        <f t="shared" si="5"/>
        <v>Sin cambio</v>
      </c>
    </row>
    <row r="20" spans="1:13" x14ac:dyDescent="0.2">
      <c r="A20" s="55"/>
      <c r="B20" s="244" t="s">
        <v>56</v>
      </c>
      <c r="C20" s="351">
        <v>0.46521767973899841</v>
      </c>
      <c r="D20" s="351">
        <v>1.3088194653391838E-2</v>
      </c>
      <c r="E20" s="351">
        <v>0.48025411367416382</v>
      </c>
      <c r="F20" s="351">
        <v>1.6901399940252304E-2</v>
      </c>
      <c r="G20" s="55"/>
      <c r="H20" s="411">
        <f t="shared" si="0"/>
        <v>1.5036433935165405E-2</v>
      </c>
      <c r="I20" s="411">
        <f t="shared" si="1"/>
        <v>2.1376579689591019E-2</v>
      </c>
      <c r="J20" s="412">
        <f t="shared" si="2"/>
        <v>0.70340691324380367</v>
      </c>
      <c r="K20" s="412">
        <f t="shared" si="3"/>
        <v>0.24090109973085672</v>
      </c>
      <c r="L20" s="291" t="str">
        <f t="shared" si="4"/>
        <v>No significativa</v>
      </c>
      <c r="M20" s="291" t="str">
        <f t="shared" si="5"/>
        <v>Sin cambio</v>
      </c>
    </row>
    <row r="21" spans="1:13" x14ac:dyDescent="0.2">
      <c r="A21" s="55"/>
      <c r="B21" s="244" t="s">
        <v>55</v>
      </c>
      <c r="C21" s="351">
        <v>0.46113333106040955</v>
      </c>
      <c r="D21" s="351">
        <v>1.2192877009510994E-2</v>
      </c>
      <c r="E21" s="351">
        <v>0.47275528311729431</v>
      </c>
      <c r="F21" s="351">
        <v>1.3569981791079044E-2</v>
      </c>
      <c r="G21" s="55"/>
      <c r="H21" s="411">
        <f t="shared" si="0"/>
        <v>1.1621952056884766E-2</v>
      </c>
      <c r="I21" s="411">
        <f t="shared" si="1"/>
        <v>1.8243098848037813E-2</v>
      </c>
      <c r="J21" s="412">
        <f t="shared" si="2"/>
        <v>0.63706019211395093</v>
      </c>
      <c r="K21" s="412">
        <f t="shared" si="3"/>
        <v>0.26204281847503741</v>
      </c>
      <c r="L21" s="291" t="str">
        <f t="shared" si="4"/>
        <v>No significativa</v>
      </c>
      <c r="M21" s="291" t="str">
        <f t="shared" si="5"/>
        <v>Sin cambio</v>
      </c>
    </row>
    <row r="22" spans="1:13" x14ac:dyDescent="0.2">
      <c r="A22" s="55"/>
      <c r="B22" s="244" t="s">
        <v>54</v>
      </c>
      <c r="C22" s="351">
        <v>0.46793177723884583</v>
      </c>
      <c r="D22" s="351">
        <v>2.2680904716253281E-2</v>
      </c>
      <c r="E22" s="351">
        <v>0.47026720643043518</v>
      </c>
      <c r="F22" s="351">
        <v>2.8295474126935005E-2</v>
      </c>
      <c r="G22" s="55"/>
      <c r="H22" s="411">
        <f t="shared" si="0"/>
        <v>2.3354291915893555E-3</v>
      </c>
      <c r="I22" s="411">
        <f t="shared" si="1"/>
        <v>3.6263718711900032E-2</v>
      </c>
      <c r="J22" s="412">
        <f t="shared" si="2"/>
        <v>6.4401260393159243E-2</v>
      </c>
      <c r="K22" s="412">
        <f t="shared" si="3"/>
        <v>0.47432536323177188</v>
      </c>
      <c r="L22" s="291" t="str">
        <f t="shared" si="4"/>
        <v>No significativa</v>
      </c>
      <c r="M22" s="291" t="str">
        <f t="shared" si="5"/>
        <v>Sin cambio</v>
      </c>
    </row>
    <row r="23" spans="1:13" x14ac:dyDescent="0.2">
      <c r="A23" s="55"/>
      <c r="B23" s="244" t="s">
        <v>53</v>
      </c>
      <c r="C23" s="351">
        <v>0.48885980248451233</v>
      </c>
      <c r="D23" s="351">
        <v>3.0155468732118607E-2</v>
      </c>
      <c r="E23" s="351">
        <v>0.47161209583282471</v>
      </c>
      <c r="F23" s="351">
        <v>1.34504409506917E-2</v>
      </c>
      <c r="G23" s="55"/>
      <c r="H23" s="411">
        <f t="shared" si="0"/>
        <v>-1.7247706651687622E-2</v>
      </c>
      <c r="I23" s="411">
        <f t="shared" si="1"/>
        <v>3.3019186183518019E-2</v>
      </c>
      <c r="J23" s="412">
        <f t="shared" si="2"/>
        <v>-0.522354080922111</v>
      </c>
      <c r="K23" s="412">
        <f t="shared" si="3"/>
        <v>0.30071191064575409</v>
      </c>
      <c r="L23" s="291" t="str">
        <f t="shared" si="4"/>
        <v>No significativa</v>
      </c>
      <c r="M23" s="291" t="str">
        <f t="shared" si="5"/>
        <v>Sin cambio</v>
      </c>
    </row>
    <row r="24" spans="1:13" x14ac:dyDescent="0.2">
      <c r="A24" s="55"/>
      <c r="B24" s="244" t="s">
        <v>52</v>
      </c>
      <c r="C24" s="351">
        <v>0.41987347602844238</v>
      </c>
      <c r="D24" s="351">
        <v>1.3242497108876705E-2</v>
      </c>
      <c r="E24" s="351">
        <v>0.4333338737487793</v>
      </c>
      <c r="F24" s="351">
        <v>1.2867993675172329E-2</v>
      </c>
      <c r="G24" s="55"/>
      <c r="H24" s="411">
        <f t="shared" si="0"/>
        <v>1.3460397720336914E-2</v>
      </c>
      <c r="I24" s="411">
        <f t="shared" si="1"/>
        <v>1.8464804112226129E-2</v>
      </c>
      <c r="J24" s="412">
        <f t="shared" si="2"/>
        <v>0.72897592839473235</v>
      </c>
      <c r="K24" s="412">
        <f t="shared" si="3"/>
        <v>0.23300819361693437</v>
      </c>
      <c r="L24" s="291" t="str">
        <f t="shared" si="4"/>
        <v>No significativa</v>
      </c>
      <c r="M24" s="291" t="str">
        <f t="shared" si="5"/>
        <v>Sin cambio</v>
      </c>
    </row>
    <row r="25" spans="1:13" x14ac:dyDescent="0.2">
      <c r="A25" s="55"/>
      <c r="B25" s="244" t="s">
        <v>51</v>
      </c>
      <c r="C25" s="351">
        <v>0.48755821585655212</v>
      </c>
      <c r="D25" s="351">
        <v>1.3449807651340961E-2</v>
      </c>
      <c r="E25" s="351">
        <v>0.49849501252174377</v>
      </c>
      <c r="F25" s="351">
        <v>1.4199315570294857E-2</v>
      </c>
      <c r="G25" s="55"/>
      <c r="H25" s="411">
        <f t="shared" si="0"/>
        <v>1.093679666519165E-2</v>
      </c>
      <c r="I25" s="411">
        <f t="shared" si="1"/>
        <v>1.9558064539286289E-2</v>
      </c>
      <c r="J25" s="412">
        <f t="shared" si="2"/>
        <v>0.55919626623702479</v>
      </c>
      <c r="K25" s="412">
        <f t="shared" si="3"/>
        <v>0.28801389053101656</v>
      </c>
      <c r="L25" s="291" t="str">
        <f t="shared" si="4"/>
        <v>No significativa</v>
      </c>
      <c r="M25" s="291" t="str">
        <f t="shared" si="5"/>
        <v>Sin cambio</v>
      </c>
    </row>
    <row r="26" spans="1:13" x14ac:dyDescent="0.2">
      <c r="A26" s="55"/>
      <c r="B26" s="244" t="s">
        <v>50</v>
      </c>
      <c r="C26" s="351">
        <v>0.49752143025398254</v>
      </c>
      <c r="D26" s="351">
        <v>2.17432901263237E-2</v>
      </c>
      <c r="E26" s="351">
        <v>0.48458403348922729</v>
      </c>
      <c r="F26" s="351">
        <v>2.0149022340774536E-2</v>
      </c>
      <c r="G26" s="55"/>
      <c r="H26" s="411">
        <f t="shared" si="0"/>
        <v>-1.2937396764755249E-2</v>
      </c>
      <c r="I26" s="411">
        <f t="shared" si="1"/>
        <v>2.9643781250146162E-2</v>
      </c>
      <c r="J26" s="412">
        <f t="shared" si="2"/>
        <v>-0.43642869496250447</v>
      </c>
      <c r="K26" s="412">
        <f t="shared" si="3"/>
        <v>0.33126286169498353</v>
      </c>
      <c r="L26" s="291" t="str">
        <f t="shared" si="4"/>
        <v>No significativa</v>
      </c>
      <c r="M26" s="291" t="str">
        <f t="shared" si="5"/>
        <v>Sin cambio</v>
      </c>
    </row>
    <row r="27" spans="1:13" x14ac:dyDescent="0.2">
      <c r="A27" s="55"/>
      <c r="B27" s="244" t="s">
        <v>49</v>
      </c>
      <c r="C27" s="351">
        <v>0.50867551565170288</v>
      </c>
      <c r="D27" s="351">
        <v>1.6394153237342834E-2</v>
      </c>
      <c r="E27" s="351">
        <v>0.51069945096969604</v>
      </c>
      <c r="F27" s="351">
        <v>1.6096996143460274E-2</v>
      </c>
      <c r="G27" s="55"/>
      <c r="H27" s="411">
        <f t="shared" si="0"/>
        <v>2.0239353179931641E-3</v>
      </c>
      <c r="I27" s="411">
        <f t="shared" si="1"/>
        <v>2.2975672900092687E-2</v>
      </c>
      <c r="J27" s="412">
        <f t="shared" si="2"/>
        <v>8.8090360913216134E-2</v>
      </c>
      <c r="K27" s="412">
        <f t="shared" si="3"/>
        <v>0.4649024287368746</v>
      </c>
      <c r="L27" s="291" t="str">
        <f t="shared" si="4"/>
        <v>No significativa</v>
      </c>
      <c r="M27" s="291" t="str">
        <f t="shared" si="5"/>
        <v>Sin cambio</v>
      </c>
    </row>
    <row r="28" spans="1:13" x14ac:dyDescent="0.2">
      <c r="A28" s="55"/>
      <c r="B28" s="244" t="s">
        <v>48</v>
      </c>
      <c r="C28" s="351">
        <v>0.48125186562538147</v>
      </c>
      <c r="D28" s="351">
        <v>1.3667695224285126E-2</v>
      </c>
      <c r="E28" s="351">
        <v>0.48517489433288574</v>
      </c>
      <c r="F28" s="351">
        <v>1.4530169777572155E-2</v>
      </c>
      <c r="G28" s="55"/>
      <c r="H28" s="411">
        <f t="shared" si="0"/>
        <v>3.9230287075042725E-3</v>
      </c>
      <c r="I28" s="411">
        <f t="shared" si="1"/>
        <v>1.9948226149435384E-2</v>
      </c>
      <c r="J28" s="412">
        <f t="shared" si="2"/>
        <v>0.19666052901727857</v>
      </c>
      <c r="K28" s="412">
        <f t="shared" si="3"/>
        <v>0.4220466000525338</v>
      </c>
      <c r="L28" s="291" t="str">
        <f t="shared" si="4"/>
        <v>No significativa</v>
      </c>
      <c r="M28" s="291" t="str">
        <f t="shared" si="5"/>
        <v>Sin cambio</v>
      </c>
    </row>
    <row r="29" spans="1:13" x14ac:dyDescent="0.2">
      <c r="A29" s="55"/>
      <c r="B29" s="244" t="s">
        <v>47</v>
      </c>
      <c r="C29" s="351">
        <v>0.48736923933029175</v>
      </c>
      <c r="D29" s="351">
        <v>1.5534020029008389E-2</v>
      </c>
      <c r="E29" s="351">
        <v>0.5030982494354248</v>
      </c>
      <c r="F29" s="351">
        <v>1.4275244437158108E-2</v>
      </c>
      <c r="G29" s="55"/>
      <c r="H29" s="411">
        <f t="shared" si="0"/>
        <v>1.5729010105133057E-2</v>
      </c>
      <c r="I29" s="411">
        <f t="shared" si="1"/>
        <v>2.1097117860083336E-2</v>
      </c>
      <c r="J29" s="412">
        <f t="shared" si="2"/>
        <v>0.74555255411892196</v>
      </c>
      <c r="K29" s="412">
        <f t="shared" si="3"/>
        <v>0.22796887653001996</v>
      </c>
      <c r="L29" s="291" t="str">
        <f t="shared" si="4"/>
        <v>No significativa</v>
      </c>
      <c r="M29" s="291" t="str">
        <f t="shared" si="5"/>
        <v>Sin cambio</v>
      </c>
    </row>
    <row r="30" spans="1:13" x14ac:dyDescent="0.2">
      <c r="A30" s="55"/>
      <c r="B30" s="244" t="s">
        <v>46</v>
      </c>
      <c r="C30" s="351">
        <v>0.47686153650283813</v>
      </c>
      <c r="D30" s="351">
        <v>1.3451254926621914E-2</v>
      </c>
      <c r="E30" s="351">
        <v>0.47701942920684814</v>
      </c>
      <c r="F30" s="351">
        <v>1.464006956666708E-2</v>
      </c>
      <c r="G30" s="55"/>
      <c r="H30" s="411">
        <f t="shared" si="0"/>
        <v>1.5789270401000977E-4</v>
      </c>
      <c r="I30" s="411">
        <f t="shared" si="1"/>
        <v>1.9881345427757699E-2</v>
      </c>
      <c r="J30" s="412">
        <f t="shared" si="2"/>
        <v>7.9417514565973506E-3</v>
      </c>
      <c r="K30" s="412">
        <f t="shared" si="3"/>
        <v>0.49683173286807447</v>
      </c>
      <c r="L30" s="291" t="str">
        <f t="shared" si="4"/>
        <v>No significativa</v>
      </c>
      <c r="M30" s="291" t="str">
        <f t="shared" si="5"/>
        <v>Sin cambio</v>
      </c>
    </row>
    <row r="31" spans="1:13" x14ac:dyDescent="0.2">
      <c r="A31" s="55"/>
      <c r="B31" s="244" t="s">
        <v>45</v>
      </c>
      <c r="C31" s="351">
        <v>0.50710093975067139</v>
      </c>
      <c r="D31" s="351">
        <v>1.1529797688126564E-2</v>
      </c>
      <c r="E31" s="351">
        <v>0.49205741286277771</v>
      </c>
      <c r="F31" s="351">
        <v>1.5421949326992035E-2</v>
      </c>
      <c r="G31" s="55"/>
      <c r="H31" s="411">
        <f t="shared" si="0"/>
        <v>-1.5043526887893677E-2</v>
      </c>
      <c r="I31" s="411">
        <f t="shared" si="1"/>
        <v>1.925546041447565E-2</v>
      </c>
      <c r="J31" s="412">
        <f t="shared" si="2"/>
        <v>-0.78126030560060911</v>
      </c>
      <c r="K31" s="412">
        <f t="shared" si="3"/>
        <v>0.2173247056582806</v>
      </c>
      <c r="L31" s="291" t="str">
        <f t="shared" si="4"/>
        <v>No significativa</v>
      </c>
      <c r="M31" s="291" t="str">
        <f t="shared" si="5"/>
        <v>Sin cambio</v>
      </c>
    </row>
    <row r="32" spans="1:13" x14ac:dyDescent="0.2">
      <c r="A32" s="55"/>
      <c r="B32" s="244" t="s">
        <v>44</v>
      </c>
      <c r="C32" s="351">
        <v>0.46600848436355591</v>
      </c>
      <c r="D32" s="351">
        <v>1.5105383470654488E-2</v>
      </c>
      <c r="E32" s="351">
        <v>0.46644330024719238</v>
      </c>
      <c r="F32" s="351">
        <v>1.0365202091634274E-2</v>
      </c>
      <c r="G32" s="55"/>
      <c r="H32" s="411">
        <f t="shared" si="0"/>
        <v>4.3481588363647461E-4</v>
      </c>
      <c r="I32" s="411">
        <f t="shared" si="1"/>
        <v>1.8319662229308194E-2</v>
      </c>
      <c r="J32" s="412">
        <f t="shared" si="2"/>
        <v>2.3734929072046246E-2</v>
      </c>
      <c r="K32" s="412">
        <f t="shared" si="3"/>
        <v>0.49053202223843095</v>
      </c>
      <c r="L32" s="291" t="str">
        <f t="shared" si="4"/>
        <v>No significativa</v>
      </c>
      <c r="M32" s="291" t="str">
        <f t="shared" si="5"/>
        <v>Sin cambio</v>
      </c>
    </row>
    <row r="33" spans="1:16" x14ac:dyDescent="0.2">
      <c r="A33" s="55"/>
      <c r="B33" s="244" t="s">
        <v>43</v>
      </c>
      <c r="C33" s="351">
        <v>0.47867456078529358</v>
      </c>
      <c r="D33" s="351">
        <v>2.5502229109406471E-2</v>
      </c>
      <c r="E33" s="351">
        <v>0.47696319222450256</v>
      </c>
      <c r="F33" s="351">
        <v>1.2426648288965225E-2</v>
      </c>
      <c r="G33" s="55"/>
      <c r="H33" s="411">
        <f t="shared" si="0"/>
        <v>-1.7113685607910156E-3</v>
      </c>
      <c r="I33" s="411">
        <f t="shared" si="1"/>
        <v>2.8368737674530058E-2</v>
      </c>
      <c r="J33" s="412">
        <f t="shared" si="2"/>
        <v>-6.0325862236990255E-2</v>
      </c>
      <c r="K33" s="412">
        <f t="shared" si="3"/>
        <v>0.47594805218276826</v>
      </c>
      <c r="L33" s="291" t="str">
        <f t="shared" si="4"/>
        <v>No significativa</v>
      </c>
      <c r="M33" s="291" t="str">
        <f t="shared" si="5"/>
        <v>Sin cambio</v>
      </c>
    </row>
    <row r="34" spans="1:16" x14ac:dyDescent="0.2">
      <c r="A34" s="55"/>
      <c r="B34" s="244" t="s">
        <v>42</v>
      </c>
      <c r="C34" s="351">
        <v>0.47793948650360107</v>
      </c>
      <c r="D34" s="351">
        <v>1.0809948667883873E-2</v>
      </c>
      <c r="E34" s="351">
        <v>0.51567631959915161</v>
      </c>
      <c r="F34" s="351">
        <v>1.4450544491410255E-2</v>
      </c>
      <c r="G34" s="55"/>
      <c r="H34" s="411">
        <f t="shared" si="0"/>
        <v>3.7736833095550537E-2</v>
      </c>
      <c r="I34" s="411">
        <f t="shared" si="1"/>
        <v>1.8046418655802917E-2</v>
      </c>
      <c r="J34" s="412">
        <f t="shared" si="2"/>
        <v>2.0910981738427123</v>
      </c>
      <c r="K34" s="412">
        <f t="shared" si="3"/>
        <v>1.825963219422333E-2</v>
      </c>
      <c r="L34" s="291" t="str">
        <f t="shared" si="4"/>
        <v>Significativa</v>
      </c>
      <c r="M34" s="291" t="str">
        <f t="shared" si="5"/>
        <v>Aumento</v>
      </c>
    </row>
    <row r="35" spans="1:16" x14ac:dyDescent="0.2">
      <c r="A35" s="55"/>
      <c r="B35" s="244" t="s">
        <v>41</v>
      </c>
      <c r="C35" s="351">
        <v>0.44879072904586792</v>
      </c>
      <c r="D35" s="351">
        <v>1.1944443918764591E-2</v>
      </c>
      <c r="E35" s="351">
        <v>0.46550279855728149</v>
      </c>
      <c r="F35" s="351">
        <v>1.3930888846516609E-2</v>
      </c>
      <c r="G35" s="55"/>
      <c r="H35" s="411">
        <f t="shared" si="0"/>
        <v>1.6712069511413574E-2</v>
      </c>
      <c r="I35" s="411">
        <f t="shared" si="1"/>
        <v>1.8350460609546381E-2</v>
      </c>
      <c r="J35" s="412">
        <f t="shared" si="2"/>
        <v>0.91071662270534648</v>
      </c>
      <c r="K35" s="412">
        <f t="shared" si="3"/>
        <v>0.18122235167096923</v>
      </c>
      <c r="L35" s="291" t="str">
        <f t="shared" si="4"/>
        <v>No significativa</v>
      </c>
      <c r="M35" s="291" t="str">
        <f t="shared" si="5"/>
        <v>Sin cambio</v>
      </c>
    </row>
    <row r="36" spans="1:16" x14ac:dyDescent="0.2">
      <c r="A36" s="55"/>
      <c r="B36" s="244" t="s">
        <v>40</v>
      </c>
      <c r="C36" s="351">
        <v>0.42505210638046265</v>
      </c>
      <c r="D36" s="351">
        <v>1.3672170229256153E-2</v>
      </c>
      <c r="E36" s="351">
        <v>0.41997358202934265</v>
      </c>
      <c r="F36" s="351">
        <v>1.2178295291960239E-2</v>
      </c>
      <c r="G36" s="55"/>
      <c r="H36" s="411">
        <f t="shared" si="0"/>
        <v>-5.0785243511199951E-3</v>
      </c>
      <c r="I36" s="411">
        <f t="shared" si="1"/>
        <v>1.830953617642837E-2</v>
      </c>
      <c r="J36" s="412">
        <f t="shared" si="2"/>
        <v>-0.27737045341749667</v>
      </c>
      <c r="K36" s="412">
        <f t="shared" si="3"/>
        <v>0.39074783333003366</v>
      </c>
      <c r="L36" s="291" t="str">
        <f t="shared" si="4"/>
        <v>No significativa</v>
      </c>
      <c r="M36" s="291" t="str">
        <f t="shared" si="5"/>
        <v>Sin cambio</v>
      </c>
    </row>
    <row r="37" spans="1:16" x14ac:dyDescent="0.2">
      <c r="A37" s="55"/>
      <c r="B37" s="244" t="s">
        <v>39</v>
      </c>
      <c r="C37" s="351">
        <v>0.53286570310592651</v>
      </c>
      <c r="D37" s="351">
        <v>1.9989177584648132E-2</v>
      </c>
      <c r="E37" s="351">
        <v>0.49302577972412109</v>
      </c>
      <c r="F37" s="351">
        <v>2.1026255562901497E-2</v>
      </c>
      <c r="G37" s="55"/>
      <c r="H37" s="411">
        <f t="shared" si="0"/>
        <v>-3.983992338180542E-2</v>
      </c>
      <c r="I37" s="411">
        <f t="shared" si="1"/>
        <v>2.9011560514854168E-2</v>
      </c>
      <c r="J37" s="412">
        <f t="shared" si="2"/>
        <v>-1.3732430339763018</v>
      </c>
      <c r="K37" s="412">
        <f t="shared" si="3"/>
        <v>8.4838402736671092E-2</v>
      </c>
      <c r="L37" s="291" t="str">
        <f t="shared" si="4"/>
        <v>No significativa</v>
      </c>
      <c r="M37" s="291" t="str">
        <f t="shared" si="5"/>
        <v>Sin cambio</v>
      </c>
    </row>
    <row r="38" spans="1:16" x14ac:dyDescent="0.2">
      <c r="A38" s="55"/>
      <c r="B38" s="244" t="s">
        <v>38</v>
      </c>
      <c r="C38" s="351">
        <v>0.46225342154502869</v>
      </c>
      <c r="D38" s="351">
        <v>1.3438344933092594E-2</v>
      </c>
      <c r="E38" s="351">
        <v>0.46075257658958435</v>
      </c>
      <c r="F38" s="351">
        <v>1.309225894510746E-2</v>
      </c>
      <c r="G38" s="55"/>
      <c r="H38" s="411">
        <f t="shared" si="0"/>
        <v>-1.5008449554443359E-3</v>
      </c>
      <c r="I38" s="411">
        <f t="shared" si="1"/>
        <v>1.876156600144353E-2</v>
      </c>
      <c r="J38" s="412">
        <f t="shared" si="2"/>
        <v>-7.9995718658498957E-2</v>
      </c>
      <c r="K38" s="412">
        <f t="shared" si="3"/>
        <v>0.46812033053755542</v>
      </c>
      <c r="L38" s="291" t="str">
        <f t="shared" si="4"/>
        <v>No significativa</v>
      </c>
      <c r="M38" s="291" t="str">
        <f t="shared" si="5"/>
        <v>Sin cambio</v>
      </c>
    </row>
    <row r="39" spans="1:16" x14ac:dyDescent="0.2">
      <c r="A39" s="55"/>
      <c r="B39" s="244" t="s">
        <v>37</v>
      </c>
      <c r="C39" s="351">
        <v>0.52121144533157349</v>
      </c>
      <c r="D39" s="351">
        <v>1.2972062453627586E-2</v>
      </c>
      <c r="E39" s="351">
        <v>0.52630621194839478</v>
      </c>
      <c r="F39" s="351">
        <v>1.0972763411700726E-2</v>
      </c>
      <c r="G39" s="55"/>
      <c r="H39" s="411">
        <f t="shared" si="0"/>
        <v>5.0947666168212891E-3</v>
      </c>
      <c r="I39" s="411">
        <f t="shared" si="1"/>
        <v>1.6990466185186699E-2</v>
      </c>
      <c r="J39" s="412">
        <f t="shared" si="2"/>
        <v>0.29986031938683416</v>
      </c>
      <c r="K39" s="412">
        <f t="shared" si="3"/>
        <v>0.38214185141097712</v>
      </c>
      <c r="L39" s="291" t="str">
        <f t="shared" si="4"/>
        <v>No significativa</v>
      </c>
      <c r="M39" s="291" t="str">
        <f t="shared" si="5"/>
        <v>Sin cambio</v>
      </c>
    </row>
    <row r="40" spans="1:16" ht="26.25" thickBot="1" x14ac:dyDescent="0.25">
      <c r="A40" s="245"/>
      <c r="B40" s="246" t="s">
        <v>86</v>
      </c>
      <c r="C40" s="348">
        <v>0.50885766744613647</v>
      </c>
      <c r="D40" s="348">
        <v>5.499672144651413E-3</v>
      </c>
      <c r="E40" s="348">
        <v>0.49766144156455994</v>
      </c>
      <c r="F40" s="348">
        <v>4.7504724934697151E-3</v>
      </c>
      <c r="G40" s="223"/>
      <c r="H40" s="348">
        <f t="shared" si="0"/>
        <v>-1.1196225881576538E-2</v>
      </c>
      <c r="I40" s="348">
        <f t="shared" si="1"/>
        <v>7.267281652025539E-3</v>
      </c>
      <c r="J40" s="348">
        <f t="shared" si="2"/>
        <v>-1.5406346441046388</v>
      </c>
      <c r="K40" s="348">
        <f t="shared" si="3"/>
        <v>6.1702865642852427E-2</v>
      </c>
      <c r="L40" s="292" t="str">
        <f t="shared" si="4"/>
        <v>No significativa</v>
      </c>
      <c r="M40" s="292" t="str">
        <f t="shared" si="5"/>
        <v>Sin cambio</v>
      </c>
    </row>
    <row r="41" spans="1:16" s="12" customFormat="1" ht="12.75" customHeight="1" thickTop="1" x14ac:dyDescent="0.2">
      <c r="B41" s="146" t="s">
        <v>228</v>
      </c>
      <c r="O41" s="4"/>
      <c r="P41" s="4"/>
    </row>
    <row r="42" spans="1:16" x14ac:dyDescent="0.2">
      <c r="A42" s="247"/>
      <c r="B42" s="248" t="s">
        <v>158</v>
      </c>
      <c r="C42" s="249"/>
      <c r="D42" s="249"/>
      <c r="E42" s="249"/>
      <c r="F42" s="249"/>
      <c r="G42" s="247"/>
    </row>
    <row r="43" spans="1:16" x14ac:dyDescent="0.2">
      <c r="B43" s="249"/>
    </row>
  </sheetData>
  <mergeCells count="11">
    <mergeCell ref="J6:J7"/>
    <mergeCell ref="K6:K7"/>
    <mergeCell ref="L6:L7"/>
    <mergeCell ref="M6:M7"/>
    <mergeCell ref="B3:M3"/>
    <mergeCell ref="B4:M4"/>
    <mergeCell ref="B5:M5"/>
    <mergeCell ref="B6:B7"/>
    <mergeCell ref="H7:I7"/>
    <mergeCell ref="C6:D6"/>
    <mergeCell ref="E6:F6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4:N45"/>
  <sheetViews>
    <sheetView zoomScaleNormal="100" workbookViewId="0"/>
  </sheetViews>
  <sheetFormatPr baseColWidth="10" defaultRowHeight="12.75" x14ac:dyDescent="0.2"/>
  <cols>
    <col min="1" max="1" width="1.7109375" style="18" customWidth="1"/>
    <col min="2" max="2" width="30.7109375" style="18" customWidth="1"/>
    <col min="3" max="14" width="10.7109375" style="18" customWidth="1"/>
    <col min="15" max="16384" width="11.42578125" style="18"/>
  </cols>
  <sheetData>
    <row r="4" spans="1:14" ht="15" x14ac:dyDescent="0.25">
      <c r="B4" s="430" t="s">
        <v>174</v>
      </c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</row>
    <row r="5" spans="1:14" ht="15.75" customHeight="1" x14ac:dyDescent="0.2">
      <c r="B5" s="507" t="s">
        <v>152</v>
      </c>
      <c r="C5" s="507"/>
      <c r="D5" s="507"/>
      <c r="E5" s="507"/>
      <c r="F5" s="507"/>
      <c r="G5" s="507"/>
      <c r="H5" s="507"/>
      <c r="I5" s="507"/>
      <c r="J5" s="507"/>
      <c r="K5" s="507"/>
      <c r="L5" s="507"/>
      <c r="M5" s="507"/>
      <c r="N5" s="507"/>
    </row>
    <row r="6" spans="1:14" ht="15.75" customHeight="1" thickBot="1" x14ac:dyDescent="0.25">
      <c r="A6" s="250"/>
      <c r="B6" s="431" t="s">
        <v>248</v>
      </c>
      <c r="C6" s="431"/>
      <c r="D6" s="431"/>
      <c r="E6" s="431"/>
      <c r="F6" s="431"/>
      <c r="G6" s="431"/>
      <c r="H6" s="431"/>
      <c r="I6" s="431"/>
      <c r="J6" s="431"/>
      <c r="K6" s="431"/>
      <c r="L6" s="431"/>
      <c r="M6" s="431"/>
      <c r="N6" s="431"/>
    </row>
    <row r="7" spans="1:14" ht="20.100000000000001" customHeight="1" thickTop="1" x14ac:dyDescent="0.2">
      <c r="A7" s="185"/>
      <c r="B7" s="464" t="s">
        <v>164</v>
      </c>
      <c r="C7" s="509" t="s">
        <v>19</v>
      </c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</row>
    <row r="8" spans="1:14" ht="30" customHeight="1" x14ac:dyDescent="0.2">
      <c r="A8" s="251"/>
      <c r="B8" s="508"/>
      <c r="C8" s="510" t="s">
        <v>105</v>
      </c>
      <c r="D8" s="510"/>
      <c r="E8" s="510"/>
      <c r="F8" s="510"/>
      <c r="G8" s="510" t="s">
        <v>104</v>
      </c>
      <c r="H8" s="510"/>
      <c r="I8" s="510"/>
      <c r="J8" s="510"/>
      <c r="K8" s="510" t="s">
        <v>103</v>
      </c>
      <c r="L8" s="510"/>
      <c r="M8" s="510"/>
      <c r="N8" s="510"/>
    </row>
    <row r="9" spans="1:14" ht="14.25" customHeight="1" x14ac:dyDescent="0.2">
      <c r="A9" s="251"/>
      <c r="B9" s="508"/>
      <c r="C9" s="506">
        <v>2010</v>
      </c>
      <c r="D9" s="506"/>
      <c r="E9" s="506">
        <v>2012</v>
      </c>
      <c r="F9" s="506"/>
      <c r="G9" s="506">
        <v>2010</v>
      </c>
      <c r="H9" s="506"/>
      <c r="I9" s="506">
        <v>2012</v>
      </c>
      <c r="J9" s="506"/>
      <c r="K9" s="506">
        <v>2010</v>
      </c>
      <c r="L9" s="506"/>
      <c r="M9" s="506">
        <v>2012</v>
      </c>
      <c r="N9" s="506"/>
    </row>
    <row r="10" spans="1:14" ht="42" customHeight="1" thickBot="1" x14ac:dyDescent="0.25">
      <c r="A10" s="188"/>
      <c r="B10" s="465"/>
      <c r="C10" s="235" t="s">
        <v>78</v>
      </c>
      <c r="D10" s="339" t="s">
        <v>149</v>
      </c>
      <c r="E10" s="235" t="s">
        <v>78</v>
      </c>
      <c r="F10" s="339" t="s">
        <v>149</v>
      </c>
      <c r="G10" s="235" t="s">
        <v>78</v>
      </c>
      <c r="H10" s="339" t="s">
        <v>149</v>
      </c>
      <c r="I10" s="235" t="s">
        <v>78</v>
      </c>
      <c r="J10" s="339" t="s">
        <v>149</v>
      </c>
      <c r="K10" s="235" t="s">
        <v>78</v>
      </c>
      <c r="L10" s="339" t="s">
        <v>149</v>
      </c>
      <c r="M10" s="235" t="s">
        <v>78</v>
      </c>
      <c r="N10" s="339" t="s">
        <v>149</v>
      </c>
    </row>
    <row r="11" spans="1:14" x14ac:dyDescent="0.2">
      <c r="B11" s="135" t="s">
        <v>68</v>
      </c>
      <c r="C11" s="331">
        <v>11.919522285461426</v>
      </c>
      <c r="D11" s="374">
        <v>0.97293955087661743</v>
      </c>
      <c r="E11" s="331">
        <v>9.1457796096801758</v>
      </c>
      <c r="F11" s="374">
        <v>1.0100761651992798</v>
      </c>
      <c r="G11" s="331">
        <v>22.52421760559082</v>
      </c>
      <c r="H11" s="374">
        <v>0.91752642393112183</v>
      </c>
      <c r="I11" s="331">
        <v>21.401603698730469</v>
      </c>
      <c r="J11" s="374">
        <v>1.0646498203277588</v>
      </c>
      <c r="K11" s="331">
        <v>17.872220993041992</v>
      </c>
      <c r="L11" s="374">
        <v>1.4823119640350342</v>
      </c>
      <c r="M11" s="331">
        <v>14.510520935058594</v>
      </c>
      <c r="N11" s="374">
        <v>1.1839617490768433</v>
      </c>
    </row>
    <row r="12" spans="1:14" x14ac:dyDescent="0.2">
      <c r="B12" s="135" t="s">
        <v>67</v>
      </c>
      <c r="C12" s="331">
        <v>12.412795066833496</v>
      </c>
      <c r="D12" s="374">
        <v>1.1486338376998901</v>
      </c>
      <c r="E12" s="331">
        <v>9.218806266784668</v>
      </c>
      <c r="F12" s="374">
        <v>0.88894283771514893</v>
      </c>
      <c r="G12" s="331">
        <v>19.938587188720703</v>
      </c>
      <c r="H12" s="374">
        <v>1.0731549263000488</v>
      </c>
      <c r="I12" s="331">
        <v>17.356985092163086</v>
      </c>
      <c r="J12" s="374">
        <v>1.1306965351104736</v>
      </c>
      <c r="K12" s="331">
        <v>18.415220260620117</v>
      </c>
      <c r="L12" s="374">
        <v>1.5600510835647583</v>
      </c>
      <c r="M12" s="331">
        <v>16.983654022216797</v>
      </c>
      <c r="N12" s="374">
        <v>1.8959423303604126</v>
      </c>
    </row>
    <row r="13" spans="1:14" x14ac:dyDescent="0.2">
      <c r="B13" s="135" t="s">
        <v>66</v>
      </c>
      <c r="C13" s="331">
        <v>8.9917488098144531</v>
      </c>
      <c r="D13" s="374">
        <v>1.1217247247695923</v>
      </c>
      <c r="E13" s="331">
        <v>10.237202644348145</v>
      </c>
      <c r="F13" s="374">
        <v>1.7130990028381348</v>
      </c>
      <c r="G13" s="331">
        <v>21.270839691162109</v>
      </c>
      <c r="H13" s="374">
        <v>1.2120797634124756</v>
      </c>
      <c r="I13" s="331">
        <v>20.599040985107422</v>
      </c>
      <c r="J13" s="374">
        <v>1.1108051538467407</v>
      </c>
      <c r="K13" s="331">
        <v>19.836996078491211</v>
      </c>
      <c r="L13" s="374">
        <v>3.2540526390075684</v>
      </c>
      <c r="M13" s="331">
        <v>14.4312744140625</v>
      </c>
      <c r="N13" s="374">
        <v>1.817746639251709</v>
      </c>
    </row>
    <row r="14" spans="1:14" x14ac:dyDescent="0.2">
      <c r="B14" s="135" t="s">
        <v>65</v>
      </c>
      <c r="C14" s="331">
        <v>11.489293098449707</v>
      </c>
      <c r="D14" s="374">
        <v>2.9343583583831787</v>
      </c>
      <c r="E14" s="331">
        <v>5.8691787719726563</v>
      </c>
      <c r="F14" s="374">
        <v>0.79075491428375244</v>
      </c>
      <c r="G14" s="331">
        <v>34.579822540283203</v>
      </c>
      <c r="H14" s="374">
        <v>1.1245361566543579</v>
      </c>
      <c r="I14" s="331">
        <v>29.415458679199219</v>
      </c>
      <c r="J14" s="374">
        <v>1.2023056745529175</v>
      </c>
      <c r="K14" s="331">
        <v>23.20952033996582</v>
      </c>
      <c r="L14" s="374">
        <v>2.2951433658599854</v>
      </c>
      <c r="M14" s="331">
        <v>18.034141540527344</v>
      </c>
      <c r="N14" s="374">
        <v>1.3217412233352661</v>
      </c>
    </row>
    <row r="15" spans="1:14" x14ac:dyDescent="0.2">
      <c r="B15" s="135" t="s">
        <v>64</v>
      </c>
      <c r="C15" s="331">
        <v>7.2926692962646484</v>
      </c>
      <c r="D15" s="374">
        <v>0.90709179639816284</v>
      </c>
      <c r="E15" s="331">
        <v>7.4771695137023926</v>
      </c>
      <c r="F15" s="374">
        <v>0.80489718914031982</v>
      </c>
      <c r="G15" s="331">
        <v>17.160957336425781</v>
      </c>
      <c r="H15" s="374">
        <v>1.0917589664459229</v>
      </c>
      <c r="I15" s="331">
        <v>17.34083366394043</v>
      </c>
      <c r="J15" s="374">
        <v>1.0382568836212158</v>
      </c>
      <c r="K15" s="331">
        <v>10.522707939147949</v>
      </c>
      <c r="L15" s="374">
        <v>1.1464458703994751</v>
      </c>
      <c r="M15" s="331">
        <v>11.279516220092773</v>
      </c>
      <c r="N15" s="374">
        <v>1.1593105792999268</v>
      </c>
    </row>
    <row r="16" spans="1:14" x14ac:dyDescent="0.2">
      <c r="B16" s="135" t="s">
        <v>63</v>
      </c>
      <c r="C16" s="331">
        <v>9.8802394866943359</v>
      </c>
      <c r="D16" s="374">
        <v>1.0790138244628906</v>
      </c>
      <c r="E16" s="331">
        <v>10.747795104980469</v>
      </c>
      <c r="F16" s="374">
        <v>1.1053112745285034</v>
      </c>
      <c r="G16" s="331">
        <v>25.438112258911133</v>
      </c>
      <c r="H16" s="374">
        <v>1.3576518297195435</v>
      </c>
      <c r="I16" s="331">
        <v>25.520654678344727</v>
      </c>
      <c r="J16" s="374">
        <v>1.1349755525588989</v>
      </c>
      <c r="K16" s="331">
        <v>18.976066589355469</v>
      </c>
      <c r="L16" s="374">
        <v>1.583812952041626</v>
      </c>
      <c r="M16" s="331">
        <v>17.506338119506836</v>
      </c>
      <c r="N16" s="374">
        <v>1.5586589574813843</v>
      </c>
    </row>
    <row r="17" spans="2:14" x14ac:dyDescent="0.2">
      <c r="B17" s="135" t="s">
        <v>62</v>
      </c>
      <c r="C17" s="331">
        <v>15.597030639648438</v>
      </c>
      <c r="D17" s="374">
        <v>1.6266310214996338</v>
      </c>
      <c r="E17" s="331">
        <v>11.518006324768066</v>
      </c>
      <c r="F17" s="374">
        <v>1.2940390110015869</v>
      </c>
      <c r="G17" s="331">
        <v>52.515579223632813</v>
      </c>
      <c r="H17" s="374">
        <v>1.6307748556137085</v>
      </c>
      <c r="I17" s="331">
        <v>52.83734130859375</v>
      </c>
      <c r="J17" s="374">
        <v>1.7625917196273804</v>
      </c>
      <c r="K17" s="331">
        <v>40.142658233642578</v>
      </c>
      <c r="L17" s="374">
        <v>2.5411677360534668</v>
      </c>
      <c r="M17" s="331">
        <v>38.140403747558594</v>
      </c>
      <c r="N17" s="374">
        <v>2.7159385681152344</v>
      </c>
    </row>
    <row r="18" spans="2:14" x14ac:dyDescent="0.2">
      <c r="B18" s="135" t="s">
        <v>61</v>
      </c>
      <c r="C18" s="331">
        <v>12.164291381835938</v>
      </c>
      <c r="D18" s="374">
        <v>1.2474287748336792</v>
      </c>
      <c r="E18" s="331">
        <v>10.229589462280273</v>
      </c>
      <c r="F18" s="374">
        <v>1.126023530960083</v>
      </c>
      <c r="G18" s="331">
        <v>21.134693145751953</v>
      </c>
      <c r="H18" s="374">
        <v>1.0797460079193115</v>
      </c>
      <c r="I18" s="331">
        <v>22.074703216552734</v>
      </c>
      <c r="J18" s="374">
        <v>1.244213342666626</v>
      </c>
      <c r="K18" s="331">
        <v>19.155778884887695</v>
      </c>
      <c r="L18" s="374">
        <v>1.6846561431884766</v>
      </c>
      <c r="M18" s="331">
        <v>12.670995712280273</v>
      </c>
      <c r="N18" s="374">
        <v>1.545494556427002</v>
      </c>
    </row>
    <row r="19" spans="2:14" x14ac:dyDescent="0.2">
      <c r="B19" s="135" t="s">
        <v>60</v>
      </c>
      <c r="C19" s="331">
        <v>6.7108368873596191</v>
      </c>
      <c r="D19" s="374">
        <v>0.64604943990707397</v>
      </c>
      <c r="E19" s="331">
        <v>6.2099714279174805</v>
      </c>
      <c r="F19" s="374">
        <v>0.76541996002197266</v>
      </c>
      <c r="G19" s="331">
        <v>11.273040771484375</v>
      </c>
      <c r="H19" s="374">
        <v>0.52568137645721436</v>
      </c>
      <c r="I19" s="331">
        <v>10.752712249755859</v>
      </c>
      <c r="J19" s="374">
        <v>0.66803771257400513</v>
      </c>
      <c r="K19" s="331">
        <v>9.4460315704345703</v>
      </c>
      <c r="L19" s="374">
        <v>0.80307292938232422</v>
      </c>
      <c r="M19" s="331">
        <v>9.3461971282958984</v>
      </c>
      <c r="N19" s="374">
        <v>0.87958675622940063</v>
      </c>
    </row>
    <row r="20" spans="2:14" x14ac:dyDescent="0.2">
      <c r="B20" s="135" t="s">
        <v>59</v>
      </c>
      <c r="C20" s="332">
        <v>8.7174444198608398</v>
      </c>
      <c r="D20" s="349">
        <v>0.69995194673538208</v>
      </c>
      <c r="E20" s="332">
        <v>8.4493532180786133</v>
      </c>
      <c r="F20" s="349">
        <v>0.68868005275726318</v>
      </c>
      <c r="G20" s="332">
        <v>27.891849517822266</v>
      </c>
      <c r="H20" s="349">
        <v>1.333638072013855</v>
      </c>
      <c r="I20" s="332">
        <v>24.135341644287109</v>
      </c>
      <c r="J20" s="349">
        <v>1.0045976638793945</v>
      </c>
      <c r="K20" s="332">
        <v>18.677627563476563</v>
      </c>
      <c r="L20" s="349">
        <v>1.3620201349258423</v>
      </c>
      <c r="M20" s="332">
        <v>14.526277542114258</v>
      </c>
      <c r="N20" s="349">
        <v>1.1884129047393799</v>
      </c>
    </row>
    <row r="21" spans="2:14" x14ac:dyDescent="0.2">
      <c r="B21" s="135" t="s">
        <v>58</v>
      </c>
      <c r="C21" s="332">
        <v>10.657634735107422</v>
      </c>
      <c r="D21" s="349">
        <v>0.98699647188186646</v>
      </c>
      <c r="E21" s="332">
        <v>11.173574447631836</v>
      </c>
      <c r="F21" s="349">
        <v>0.75579988956451416</v>
      </c>
      <c r="G21" s="332">
        <v>32.603263854980469</v>
      </c>
      <c r="H21" s="349">
        <v>1.3539971113204956</v>
      </c>
      <c r="I21" s="332">
        <v>33.397136688232422</v>
      </c>
      <c r="J21" s="349">
        <v>1.21135413646698</v>
      </c>
      <c r="K21" s="332">
        <v>27.661626815795898</v>
      </c>
      <c r="L21" s="349">
        <v>2.0108866691589355</v>
      </c>
      <c r="M21" s="332">
        <v>26.860258102416992</v>
      </c>
      <c r="N21" s="349">
        <v>1.5361915826797485</v>
      </c>
    </row>
    <row r="22" spans="2:14" x14ac:dyDescent="0.2">
      <c r="B22" s="135" t="s">
        <v>57</v>
      </c>
      <c r="C22" s="332">
        <v>7.2084641456604004</v>
      </c>
      <c r="D22" s="349">
        <v>0.70515340566635132</v>
      </c>
      <c r="E22" s="332">
        <v>6.3104124069213867</v>
      </c>
      <c r="F22" s="349">
        <v>0.6126023530960083</v>
      </c>
      <c r="G22" s="332">
        <v>45.343387603759766</v>
      </c>
      <c r="H22" s="349">
        <v>1.5221371650695801</v>
      </c>
      <c r="I22" s="332">
        <v>43.083808898925781</v>
      </c>
      <c r="J22" s="349">
        <v>1.6679422855377197</v>
      </c>
      <c r="K22" s="332">
        <v>33.583759307861328</v>
      </c>
      <c r="L22" s="349">
        <v>2.39286208152771</v>
      </c>
      <c r="M22" s="332">
        <v>28.757816314697266</v>
      </c>
      <c r="N22" s="349">
        <v>2.0955116748809814</v>
      </c>
    </row>
    <row r="23" spans="2:14" x14ac:dyDescent="0.2">
      <c r="B23" s="135" t="s">
        <v>56</v>
      </c>
      <c r="C23" s="332">
        <v>9.4059371948242187</v>
      </c>
      <c r="D23" s="349">
        <v>0.90917450189590454</v>
      </c>
      <c r="E23" s="332">
        <v>8.4014291763305664</v>
      </c>
      <c r="F23" s="349">
        <v>0.80625414848327637</v>
      </c>
      <c r="G23" s="332">
        <v>35.884048461914062</v>
      </c>
      <c r="H23" s="349">
        <v>1.8083786964416504</v>
      </c>
      <c r="I23" s="332">
        <v>33.956401824951172</v>
      </c>
      <c r="J23" s="349">
        <v>1.6437187194824219</v>
      </c>
      <c r="K23" s="332">
        <v>17.821550369262695</v>
      </c>
      <c r="L23" s="349">
        <v>1.9404696226119995</v>
      </c>
      <c r="M23" s="332">
        <v>13.765090942382813</v>
      </c>
      <c r="N23" s="349">
        <v>1.3058308362960815</v>
      </c>
    </row>
    <row r="24" spans="2:14" x14ac:dyDescent="0.2">
      <c r="B24" s="135" t="s">
        <v>55</v>
      </c>
      <c r="C24" s="332">
        <v>10.898938179016113</v>
      </c>
      <c r="D24" s="349">
        <v>1.3475228548049927</v>
      </c>
      <c r="E24" s="332">
        <v>9.7723093032836914</v>
      </c>
      <c r="F24" s="349">
        <v>0.82575201988220215</v>
      </c>
      <c r="G24" s="332">
        <v>27.652141571044922</v>
      </c>
      <c r="H24" s="349">
        <v>1.6189554929733276</v>
      </c>
      <c r="I24" s="332">
        <v>25.306093215942383</v>
      </c>
      <c r="J24" s="349">
        <v>1.2574477195739746</v>
      </c>
      <c r="K24" s="332">
        <v>22.292163848876953</v>
      </c>
      <c r="L24" s="349">
        <v>1.60602867603302</v>
      </c>
      <c r="M24" s="332">
        <v>19.546241760253906</v>
      </c>
      <c r="N24" s="349">
        <v>1.5282876491546631</v>
      </c>
    </row>
    <row r="25" spans="2:14" x14ac:dyDescent="0.2">
      <c r="B25" s="135" t="s">
        <v>54</v>
      </c>
      <c r="C25" s="332">
        <v>12.206847190856934</v>
      </c>
      <c r="D25" s="349">
        <v>1.3711897134780884</v>
      </c>
      <c r="E25" s="332">
        <v>8.8889789581298828</v>
      </c>
      <c r="F25" s="349">
        <v>0.87978589534759521</v>
      </c>
      <c r="G25" s="332">
        <v>25.473716735839844</v>
      </c>
      <c r="H25" s="349">
        <v>3.0411427021026611</v>
      </c>
      <c r="I25" s="332">
        <v>21.873672485351563</v>
      </c>
      <c r="J25" s="349">
        <v>1.3038040399551392</v>
      </c>
      <c r="K25" s="332">
        <v>17.047063827514648</v>
      </c>
      <c r="L25" s="349">
        <v>1.5406926870346069</v>
      </c>
      <c r="M25" s="332">
        <v>13.169698715209961</v>
      </c>
      <c r="N25" s="349">
        <v>1.2771410942077637</v>
      </c>
    </row>
    <row r="26" spans="2:14" x14ac:dyDescent="0.2">
      <c r="B26" s="135" t="s">
        <v>53</v>
      </c>
      <c r="C26" s="332">
        <v>12.286548614501953</v>
      </c>
      <c r="D26" s="349">
        <v>1.3459945917129517</v>
      </c>
      <c r="E26" s="332">
        <v>10.755577087402344</v>
      </c>
      <c r="F26" s="349">
        <v>1.1208134889602661</v>
      </c>
      <c r="G26" s="332">
        <v>42.909328460693359</v>
      </c>
      <c r="H26" s="349">
        <v>1.4249407052993774</v>
      </c>
      <c r="I26" s="332">
        <v>39.913314819335938</v>
      </c>
      <c r="J26" s="349">
        <v>1.6554778814315796</v>
      </c>
      <c r="K26" s="332">
        <v>37.329463958740234</v>
      </c>
      <c r="L26" s="349">
        <v>2.1629841327667236</v>
      </c>
      <c r="M26" s="332">
        <v>26.188591003417969</v>
      </c>
      <c r="N26" s="349">
        <v>1.7396636009216309</v>
      </c>
    </row>
    <row r="27" spans="2:14" x14ac:dyDescent="0.2">
      <c r="B27" s="135" t="s">
        <v>52</v>
      </c>
      <c r="C27" s="332">
        <v>9.4397497177124023</v>
      </c>
      <c r="D27" s="349">
        <v>0.87810242176055908</v>
      </c>
      <c r="E27" s="332">
        <v>11.178864479064941</v>
      </c>
      <c r="F27" s="349">
        <v>1.1397081613540649</v>
      </c>
      <c r="G27" s="332">
        <v>26.309152603149414</v>
      </c>
      <c r="H27" s="349">
        <v>1.2124489545822144</v>
      </c>
      <c r="I27" s="332">
        <v>26.333259582519531</v>
      </c>
      <c r="J27" s="349">
        <v>1.4390798807144165</v>
      </c>
      <c r="K27" s="332">
        <v>19.309329986572266</v>
      </c>
      <c r="L27" s="349">
        <v>1.688791036605835</v>
      </c>
      <c r="M27" s="332">
        <v>17.672929763793945</v>
      </c>
      <c r="N27" s="349">
        <v>1.5734726190567017</v>
      </c>
    </row>
    <row r="28" spans="2:14" x14ac:dyDescent="0.2">
      <c r="B28" s="135" t="s">
        <v>51</v>
      </c>
      <c r="C28" s="332">
        <v>7.5647764205932617</v>
      </c>
      <c r="D28" s="349">
        <v>0.74229550361633301</v>
      </c>
      <c r="E28" s="332">
        <v>8.0589580535888672</v>
      </c>
      <c r="F28" s="349">
        <v>0.80406630039215088</v>
      </c>
      <c r="G28" s="332">
        <v>32.165760040283203</v>
      </c>
      <c r="H28" s="349">
        <v>1.1018815040588379</v>
      </c>
      <c r="I28" s="332">
        <v>30.553977966308594</v>
      </c>
      <c r="J28" s="349">
        <v>1.2647037506103516</v>
      </c>
      <c r="K28" s="332">
        <v>15.107041358947754</v>
      </c>
      <c r="L28" s="349">
        <v>1.2268402576446533</v>
      </c>
      <c r="M28" s="332">
        <v>14.919412612915039</v>
      </c>
      <c r="N28" s="349">
        <v>1.5730621814727783</v>
      </c>
    </row>
    <row r="29" spans="2:14" x14ac:dyDescent="0.2">
      <c r="B29" s="135" t="s">
        <v>50</v>
      </c>
      <c r="C29" s="332">
        <v>6.678657054901123</v>
      </c>
      <c r="D29" s="349">
        <v>0.87265866994857788</v>
      </c>
      <c r="E29" s="332">
        <v>7.2514352798461914</v>
      </c>
      <c r="F29" s="349">
        <v>0.97181683778762817</v>
      </c>
      <c r="G29" s="332">
        <v>17.908185958862305</v>
      </c>
      <c r="H29" s="349">
        <v>0.95784682035446167</v>
      </c>
      <c r="I29" s="332">
        <v>16.935630798339844</v>
      </c>
      <c r="J29" s="349">
        <v>1.0825082063674927</v>
      </c>
      <c r="K29" s="332">
        <v>12.256617546081543</v>
      </c>
      <c r="L29" s="349">
        <v>1.2807949781417847</v>
      </c>
      <c r="M29" s="332">
        <v>11.344148635864258</v>
      </c>
      <c r="N29" s="349">
        <v>0.970569908618927</v>
      </c>
    </row>
    <row r="30" spans="2:14" x14ac:dyDescent="0.2">
      <c r="B30" s="135" t="s">
        <v>49</v>
      </c>
      <c r="C30" s="332">
        <v>11.293058395385742</v>
      </c>
      <c r="D30" s="349">
        <v>1.2522727251052856</v>
      </c>
      <c r="E30" s="332">
        <v>7.877690315246582</v>
      </c>
      <c r="F30" s="349">
        <v>1.0744979381561279</v>
      </c>
      <c r="G30" s="332">
        <v>45.943050384521484</v>
      </c>
      <c r="H30" s="349">
        <v>1.9936270713806152</v>
      </c>
      <c r="I30" s="332">
        <v>43.943519592285156</v>
      </c>
      <c r="J30" s="349">
        <v>1.9346426725387573</v>
      </c>
      <c r="K30" s="332">
        <v>28.640928268432617</v>
      </c>
      <c r="L30" s="349">
        <v>3.5505626201629639</v>
      </c>
      <c r="M30" s="332">
        <v>26.300573348999023</v>
      </c>
      <c r="N30" s="349">
        <v>2.2531216144561768</v>
      </c>
    </row>
    <row r="31" spans="2:14" x14ac:dyDescent="0.2">
      <c r="B31" s="135" t="s">
        <v>48</v>
      </c>
      <c r="C31" s="332">
        <v>10.649412155151367</v>
      </c>
      <c r="D31" s="349">
        <v>1.0620830059051514</v>
      </c>
      <c r="E31" s="332">
        <v>9.7251386642456055</v>
      </c>
      <c r="F31" s="349">
        <v>0.89955383539199829</v>
      </c>
      <c r="G31" s="332">
        <v>36.273227691650391</v>
      </c>
      <c r="H31" s="349">
        <v>1.7846153974533081</v>
      </c>
      <c r="I31" s="332">
        <v>35.747390747070312</v>
      </c>
      <c r="J31" s="349">
        <v>1.7133327722549438</v>
      </c>
      <c r="K31" s="332">
        <v>28.17473030090332</v>
      </c>
      <c r="L31" s="349">
        <v>2.3470745086669922</v>
      </c>
      <c r="M31" s="332">
        <v>25.924453735351562</v>
      </c>
      <c r="N31" s="349">
        <v>1.8434176445007324</v>
      </c>
    </row>
    <row r="32" spans="2:14" x14ac:dyDescent="0.2">
      <c r="B32" s="135" t="s">
        <v>47</v>
      </c>
      <c r="C32" s="332">
        <v>9.5675792694091797</v>
      </c>
      <c r="D32" s="349">
        <v>1.1552339792251587</v>
      </c>
      <c r="E32" s="332">
        <v>7.5908818244934082</v>
      </c>
      <c r="F32" s="349">
        <v>0.78159749507904053</v>
      </c>
      <c r="G32" s="332">
        <v>27.131488800048828</v>
      </c>
      <c r="H32" s="349">
        <v>1.3511275053024292</v>
      </c>
      <c r="I32" s="332">
        <v>25.247890472412109</v>
      </c>
      <c r="J32" s="349">
        <v>1.2725690603256226</v>
      </c>
      <c r="K32" s="332">
        <v>20.222087860107422</v>
      </c>
      <c r="L32" s="349">
        <v>1.7077134847640991</v>
      </c>
      <c r="M32" s="332">
        <v>17.259090423583984</v>
      </c>
      <c r="N32" s="349">
        <v>1.7048510313034058</v>
      </c>
    </row>
    <row r="33" spans="2:14" x14ac:dyDescent="0.2">
      <c r="B33" s="135" t="s">
        <v>46</v>
      </c>
      <c r="C33" s="332">
        <v>8.6262693405151367</v>
      </c>
      <c r="D33" s="349">
        <v>0.90263557434082031</v>
      </c>
      <c r="E33" s="332">
        <v>10.272373199462891</v>
      </c>
      <c r="F33" s="349">
        <v>0.98835313320159912</v>
      </c>
      <c r="G33" s="332">
        <v>25.843149185180664</v>
      </c>
      <c r="H33" s="349">
        <v>1.0649079084396362</v>
      </c>
      <c r="I33" s="332">
        <v>25.810483932495117</v>
      </c>
      <c r="J33" s="349">
        <v>1.1768386363983154</v>
      </c>
      <c r="K33" s="332">
        <v>18.3953857421875</v>
      </c>
      <c r="L33" s="349">
        <v>1.5576965808868408</v>
      </c>
      <c r="M33" s="332">
        <v>15.522435188293457</v>
      </c>
      <c r="N33" s="349">
        <v>1.3807811737060547</v>
      </c>
    </row>
    <row r="34" spans="2:14" x14ac:dyDescent="0.2">
      <c r="B34" s="135" t="s">
        <v>45</v>
      </c>
      <c r="C34" s="332">
        <v>7.5628814697265625</v>
      </c>
      <c r="D34" s="349">
        <v>0.72729647159576416</v>
      </c>
      <c r="E34" s="332">
        <v>6.0988254547119141</v>
      </c>
      <c r="F34" s="349">
        <v>0.83546668291091919</v>
      </c>
      <c r="G34" s="332">
        <v>34.646068572998047</v>
      </c>
      <c r="H34" s="349">
        <v>1.4725378751754761</v>
      </c>
      <c r="I34" s="332">
        <v>33.425479888916016</v>
      </c>
      <c r="J34" s="349">
        <v>1.4631360769271851</v>
      </c>
      <c r="K34" s="332">
        <v>20.233968734741211</v>
      </c>
      <c r="L34" s="349">
        <v>1.6659266948699951</v>
      </c>
      <c r="M34" s="332">
        <v>19.811166763305664</v>
      </c>
      <c r="N34" s="349">
        <v>1.9004696607589722</v>
      </c>
    </row>
    <row r="35" spans="2:14" x14ac:dyDescent="0.2">
      <c r="B35" s="135" t="s">
        <v>44</v>
      </c>
      <c r="C35" s="332">
        <v>8.0297536849975586</v>
      </c>
      <c r="D35" s="349">
        <v>0.97314947843551636</v>
      </c>
      <c r="E35" s="332">
        <v>7.0724592208862305</v>
      </c>
      <c r="F35" s="349">
        <v>0.73145443201065063</v>
      </c>
      <c r="G35" s="332">
        <v>29.399398803710937</v>
      </c>
      <c r="H35" s="349">
        <v>1.3218139410018921</v>
      </c>
      <c r="I35" s="332">
        <v>27.789405822753906</v>
      </c>
      <c r="J35" s="349">
        <v>1.063212513923645</v>
      </c>
      <c r="K35" s="332">
        <v>15.01011848449707</v>
      </c>
      <c r="L35" s="349">
        <v>1.3624316453933716</v>
      </c>
      <c r="M35" s="332">
        <v>15.726743698120117</v>
      </c>
      <c r="N35" s="349">
        <v>1.1347618103027344</v>
      </c>
    </row>
    <row r="36" spans="2:14" x14ac:dyDescent="0.2">
      <c r="B36" s="135" t="s">
        <v>43</v>
      </c>
      <c r="C36" s="332">
        <v>7.3165068626403809</v>
      </c>
      <c r="D36" s="349">
        <v>0.76134389638900757</v>
      </c>
      <c r="E36" s="332">
        <v>8.3704605102539062</v>
      </c>
      <c r="F36" s="349">
        <v>0.83646130561828613</v>
      </c>
      <c r="G36" s="332">
        <v>19.80015754699707</v>
      </c>
      <c r="H36" s="349">
        <v>0.98285937309265137</v>
      </c>
      <c r="I36" s="332">
        <v>19.710504531860352</v>
      </c>
      <c r="J36" s="349">
        <v>1.1741917133331299</v>
      </c>
      <c r="K36" s="332">
        <v>11.98243236541748</v>
      </c>
      <c r="L36" s="349">
        <v>1.3321815729141235</v>
      </c>
      <c r="M36" s="332">
        <v>9.3996105194091797</v>
      </c>
      <c r="N36" s="349">
        <v>0.87306934595108032</v>
      </c>
    </row>
    <row r="37" spans="2:14" x14ac:dyDescent="0.2">
      <c r="B37" s="135" t="s">
        <v>42</v>
      </c>
      <c r="C37" s="332">
        <v>8.1277236938476563</v>
      </c>
      <c r="D37" s="349">
        <v>0.75791364908218384</v>
      </c>
      <c r="E37" s="332">
        <v>6.9481396675109863</v>
      </c>
      <c r="F37" s="349">
        <v>0.71071821451187134</v>
      </c>
      <c r="G37" s="332">
        <v>30.722993850708008</v>
      </c>
      <c r="H37" s="349">
        <v>1.3362895250320435</v>
      </c>
      <c r="I37" s="332">
        <v>31.906234741210937</v>
      </c>
      <c r="J37" s="349">
        <v>1.5167465209960937</v>
      </c>
      <c r="K37" s="332">
        <v>18.044397354125977</v>
      </c>
      <c r="L37" s="349">
        <v>1.7570663690567017</v>
      </c>
      <c r="M37" s="332">
        <v>14.932770729064941</v>
      </c>
      <c r="N37" s="349">
        <v>1.3906878232955933</v>
      </c>
    </row>
    <row r="38" spans="2:14" x14ac:dyDescent="0.2">
      <c r="B38" s="135" t="s">
        <v>41</v>
      </c>
      <c r="C38" s="332">
        <v>8.929539680480957</v>
      </c>
      <c r="D38" s="349">
        <v>1.0129190683364868</v>
      </c>
      <c r="E38" s="332">
        <v>8.7686281204223633</v>
      </c>
      <c r="F38" s="349">
        <v>0.79227733612060547</v>
      </c>
      <c r="G38" s="332">
        <v>19.414222717285156</v>
      </c>
      <c r="H38" s="349">
        <v>1.2564493417739868</v>
      </c>
      <c r="I38" s="332">
        <v>21.65131950378418</v>
      </c>
      <c r="J38" s="349">
        <v>1.5706135034561157</v>
      </c>
      <c r="K38" s="332">
        <v>12.002227783203125</v>
      </c>
      <c r="L38" s="349">
        <v>1.1775367259979248</v>
      </c>
      <c r="M38" s="332">
        <v>13.108247756958008</v>
      </c>
      <c r="N38" s="349">
        <v>1.1843981742858887</v>
      </c>
    </row>
    <row r="39" spans="2:14" x14ac:dyDescent="0.2">
      <c r="B39" s="135" t="s">
        <v>40</v>
      </c>
      <c r="C39" s="332">
        <v>7.9560055732727051</v>
      </c>
      <c r="D39" s="349">
        <v>0.66629707813262939</v>
      </c>
      <c r="E39" s="332">
        <v>6.9272041320800781</v>
      </c>
      <c r="F39" s="349">
        <v>0.77036076784133911</v>
      </c>
      <c r="G39" s="332">
        <v>22.8250732421875</v>
      </c>
      <c r="H39" s="349">
        <v>1.0765341520309448</v>
      </c>
      <c r="I39" s="332">
        <v>23.992897033691406</v>
      </c>
      <c r="J39" s="349">
        <v>1.0352839231491089</v>
      </c>
      <c r="K39" s="332">
        <v>14.326264381408691</v>
      </c>
      <c r="L39" s="349">
        <v>1.2068085670471191</v>
      </c>
      <c r="M39" s="332">
        <v>14.640317916870117</v>
      </c>
      <c r="N39" s="349">
        <v>1.22504723072052</v>
      </c>
    </row>
    <row r="40" spans="2:14" x14ac:dyDescent="0.2">
      <c r="B40" s="135" t="s">
        <v>39</v>
      </c>
      <c r="C40" s="332">
        <v>11.579929351806641</v>
      </c>
      <c r="D40" s="349">
        <v>1.2183165550231934</v>
      </c>
      <c r="E40" s="332">
        <v>9.5846433639526367</v>
      </c>
      <c r="F40" s="349">
        <v>1.222325325012207</v>
      </c>
      <c r="G40" s="332">
        <v>35.842494964599609</v>
      </c>
      <c r="H40" s="349">
        <v>1.4823935031890869</v>
      </c>
      <c r="I40" s="332">
        <v>38.161533355712891</v>
      </c>
      <c r="J40" s="349">
        <v>1.4573365449905396</v>
      </c>
      <c r="K40" s="332">
        <v>25.849536895751953</v>
      </c>
      <c r="L40" s="349">
        <v>2.1147387027740479</v>
      </c>
      <c r="M40" s="332">
        <v>22.351276397705078</v>
      </c>
      <c r="N40" s="349">
        <v>1.952054500579834</v>
      </c>
    </row>
    <row r="41" spans="2:14" x14ac:dyDescent="0.2">
      <c r="B41" s="135" t="s">
        <v>38</v>
      </c>
      <c r="C41" s="332">
        <v>7.7690215110778809</v>
      </c>
      <c r="D41" s="349">
        <v>0.79437720775604248</v>
      </c>
      <c r="E41" s="332">
        <v>6.5158591270446777</v>
      </c>
      <c r="F41" s="349">
        <v>0.81541538238525391</v>
      </c>
      <c r="G41" s="332">
        <v>36.669597625732422</v>
      </c>
      <c r="H41" s="349">
        <v>1.1404875516891479</v>
      </c>
      <c r="I41" s="332">
        <v>35.407794952392578</v>
      </c>
      <c r="J41" s="349">
        <v>1.2183655500411987</v>
      </c>
      <c r="K41" s="332">
        <v>23.285978317260742</v>
      </c>
      <c r="L41" s="349">
        <v>1.5277161598205566</v>
      </c>
      <c r="M41" s="332">
        <v>22.4375</v>
      </c>
      <c r="N41" s="349">
        <v>1.6024764776229858</v>
      </c>
    </row>
    <row r="42" spans="2:14" x14ac:dyDescent="0.2">
      <c r="B42" s="135" t="s">
        <v>37</v>
      </c>
      <c r="C42" s="333">
        <v>7.6953115463256836</v>
      </c>
      <c r="D42" s="375">
        <v>0.74984759092330933</v>
      </c>
      <c r="E42" s="333">
        <v>7.1051025390625</v>
      </c>
      <c r="F42" s="375">
        <v>0.83849829435348511</v>
      </c>
      <c r="G42" s="333">
        <v>35.331569671630859</v>
      </c>
      <c r="H42" s="375">
        <v>1.2973864078521729</v>
      </c>
      <c r="I42" s="333">
        <v>33.173923492431641</v>
      </c>
      <c r="J42" s="375">
        <v>1.5853670835494995</v>
      </c>
      <c r="K42" s="333">
        <v>22.695562362670898</v>
      </c>
      <c r="L42" s="375">
        <v>1.5270508527755737</v>
      </c>
      <c r="M42" s="333">
        <v>18.726560592651367</v>
      </c>
      <c r="N42" s="375">
        <v>1.4856389760971069</v>
      </c>
    </row>
    <row r="43" spans="2:14" ht="13.5" thickBot="1" x14ac:dyDescent="0.25">
      <c r="B43" s="253" t="s">
        <v>86</v>
      </c>
      <c r="C43" s="334">
        <v>10.186200141906738</v>
      </c>
      <c r="D43" s="376">
        <v>0.28733488917350769</v>
      </c>
      <c r="E43" s="334">
        <v>8.7871017456054687</v>
      </c>
      <c r="F43" s="376">
        <v>0.21381589770317078</v>
      </c>
      <c r="G43" s="334">
        <v>28.714679718017578</v>
      </c>
      <c r="H43" s="376">
        <v>0.4517441987991333</v>
      </c>
      <c r="I43" s="334">
        <v>27.5938720703125</v>
      </c>
      <c r="J43" s="376">
        <v>0.30577954649925232</v>
      </c>
      <c r="K43" s="334">
        <v>21.072261810302734</v>
      </c>
      <c r="L43" s="376">
        <v>0.4167417585849762</v>
      </c>
      <c r="M43" s="334">
        <v>18.47998046875</v>
      </c>
      <c r="N43" s="376">
        <v>0.36395308375358582</v>
      </c>
    </row>
    <row r="44" spans="2:14" ht="13.5" thickTop="1" x14ac:dyDescent="0.2">
      <c r="B44" s="110" t="s">
        <v>158</v>
      </c>
    </row>
    <row r="45" spans="2:14" x14ac:dyDescent="0.2">
      <c r="B45" s="254"/>
    </row>
  </sheetData>
  <mergeCells count="14">
    <mergeCell ref="G9:H9"/>
    <mergeCell ref="I9:J9"/>
    <mergeCell ref="K9:L9"/>
    <mergeCell ref="M9:N9"/>
    <mergeCell ref="B4:N4"/>
    <mergeCell ref="B5:N5"/>
    <mergeCell ref="B6:N6"/>
    <mergeCell ref="B7:B10"/>
    <mergeCell ref="C7:N7"/>
    <mergeCell ref="C8:F8"/>
    <mergeCell ref="G8:J8"/>
    <mergeCell ref="K8:N8"/>
    <mergeCell ref="C9:D9"/>
    <mergeCell ref="E9:F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U60"/>
  <sheetViews>
    <sheetView workbookViewId="0"/>
  </sheetViews>
  <sheetFormatPr baseColWidth="10" defaultRowHeight="12.75" x14ac:dyDescent="0.2"/>
  <cols>
    <col min="1" max="1" width="1.7109375" style="12" customWidth="1"/>
    <col min="2" max="2" width="57.85546875" style="12" bestFit="1" customWidth="1"/>
    <col min="3" max="6" width="10.7109375" style="12" customWidth="1"/>
    <col min="7" max="7" width="1.7109375" style="12" customWidth="1"/>
    <col min="8" max="11" width="12.7109375" style="12" customWidth="1"/>
    <col min="12" max="12" width="16.7109375" style="147" customWidth="1"/>
    <col min="13" max="13" width="15.7109375" style="147" customWidth="1"/>
    <col min="14" max="16384" width="11.42578125" style="12"/>
  </cols>
  <sheetData>
    <row r="1" spans="1:21" ht="12.75" customHeight="1" x14ac:dyDescent="0.2"/>
    <row r="2" spans="1:21" ht="12.75" customHeight="1" x14ac:dyDescent="0.2"/>
    <row r="3" spans="1:21" s="123" customFormat="1" ht="15.75" x14ac:dyDescent="0.2">
      <c r="A3" s="128"/>
      <c r="B3" s="418" t="s">
        <v>0</v>
      </c>
      <c r="C3" s="418"/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3"/>
      <c r="O3" s="3"/>
      <c r="P3" s="3"/>
      <c r="Q3" s="3"/>
      <c r="R3" s="3"/>
    </row>
    <row r="4" spans="1:21" ht="15.75" customHeight="1" x14ac:dyDescent="0.2">
      <c r="A4" s="3"/>
      <c r="B4" s="419" t="s">
        <v>152</v>
      </c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</row>
    <row r="5" spans="1:21" ht="16.5" thickBot="1" x14ac:dyDescent="0.25">
      <c r="A5" s="183"/>
      <c r="B5" s="420" t="s">
        <v>239</v>
      </c>
      <c r="C5" s="420"/>
      <c r="D5" s="420"/>
      <c r="E5" s="420"/>
      <c r="F5" s="420"/>
      <c r="G5" s="420"/>
      <c r="H5" s="420"/>
      <c r="I5" s="420"/>
      <c r="J5" s="420"/>
      <c r="K5" s="420"/>
      <c r="L5" s="420"/>
      <c r="M5" s="420"/>
    </row>
    <row r="6" spans="1:21" s="24" customFormat="1" ht="35.1" customHeight="1" thickTop="1" x14ac:dyDescent="0.2">
      <c r="B6" s="421" t="s">
        <v>143</v>
      </c>
      <c r="C6" s="423">
        <v>2010</v>
      </c>
      <c r="D6" s="423"/>
      <c r="E6" s="423">
        <v>2012</v>
      </c>
      <c r="F6" s="423"/>
      <c r="H6" s="260" t="s">
        <v>206</v>
      </c>
      <c r="I6" s="260" t="s">
        <v>29</v>
      </c>
      <c r="J6" s="424" t="s">
        <v>28</v>
      </c>
      <c r="K6" s="424" t="s">
        <v>151</v>
      </c>
      <c r="L6" s="424" t="s">
        <v>141</v>
      </c>
      <c r="M6" s="424" t="s">
        <v>87</v>
      </c>
    </row>
    <row r="7" spans="1:21" ht="42" customHeight="1" thickBot="1" x14ac:dyDescent="0.25">
      <c r="A7" s="36"/>
      <c r="B7" s="422"/>
      <c r="C7" s="178" t="s">
        <v>78</v>
      </c>
      <c r="D7" s="179" t="s">
        <v>229</v>
      </c>
      <c r="E7" s="178" t="s">
        <v>78</v>
      </c>
      <c r="F7" s="179" t="s">
        <v>229</v>
      </c>
      <c r="G7" s="36"/>
      <c r="H7" s="425" t="s">
        <v>207</v>
      </c>
      <c r="I7" s="425"/>
      <c r="J7" s="425"/>
      <c r="K7" s="425"/>
      <c r="L7" s="425"/>
      <c r="M7" s="425"/>
    </row>
    <row r="8" spans="1:21" ht="15" x14ac:dyDescent="0.2">
      <c r="B8" s="9" t="s">
        <v>138</v>
      </c>
      <c r="C8" s="17"/>
      <c r="D8" s="65"/>
      <c r="E8" s="17"/>
      <c r="F8" s="65"/>
      <c r="G8" s="67"/>
      <c r="H8" s="17"/>
      <c r="I8" s="65"/>
      <c r="J8" s="67"/>
      <c r="K8" s="17"/>
      <c r="L8" s="148"/>
      <c r="M8" s="148"/>
    </row>
    <row r="9" spans="1:21" x14ac:dyDescent="0.2">
      <c r="B9" s="16" t="s">
        <v>27</v>
      </c>
      <c r="C9" s="341">
        <v>46.014438629150391</v>
      </c>
      <c r="D9" s="64">
        <v>0.64825212955474854</v>
      </c>
      <c r="E9" s="341">
        <v>45.372394561767578</v>
      </c>
      <c r="F9" s="64">
        <v>0.42429551482200623</v>
      </c>
      <c r="H9" s="341">
        <f t="shared" ref="H9:H14" si="0">E9-C9</f>
        <v>-0.6420440673828125</v>
      </c>
      <c r="I9" s="64">
        <f t="shared" ref="I9:I14" si="1">SQRT(F9*F9+D9*D9)</f>
        <v>0.77476287170355407</v>
      </c>
      <c r="J9" s="64">
        <f t="shared" ref="J9:J14" si="2">H9/I9</f>
        <v>-0.82869751614591636</v>
      </c>
      <c r="K9" s="64">
        <f t="shared" ref="K9:K14" si="3">IF(J9&gt;0,(1-NORMSDIST(J9)),(NORMSDIST(J9)))</f>
        <v>0.20363779582027225</v>
      </c>
      <c r="L9" s="149" t="str">
        <f t="shared" ref="L9:L14" si="4">IF(K9&lt;0.05,"Significativa","No significativa")</f>
        <v>No significativa</v>
      </c>
      <c r="M9" s="149" t="str">
        <f t="shared" ref="M9:M27" si="5">IF(L9="Significativa",IF(H9&lt;0,"Disminución","Aumento"),"Sin cambio")</f>
        <v>Sin cambio</v>
      </c>
    </row>
    <row r="10" spans="1:21" ht="12.75" customHeight="1" x14ac:dyDescent="0.2">
      <c r="B10" s="16" t="s">
        <v>26</v>
      </c>
      <c r="C10" s="341">
        <v>35.657245635986328</v>
      </c>
      <c r="D10" s="64">
        <v>0.52078139781951904</v>
      </c>
      <c r="E10" s="341">
        <v>36.496257781982422</v>
      </c>
      <c r="F10" s="64">
        <v>0.36910739541053772</v>
      </c>
      <c r="H10" s="341">
        <f t="shared" si="0"/>
        <v>0.83901214599609375</v>
      </c>
      <c r="I10" s="64">
        <f t="shared" si="1"/>
        <v>0.63832087045748642</v>
      </c>
      <c r="J10" s="64">
        <f t="shared" si="2"/>
        <v>1.3144050035443324</v>
      </c>
      <c r="K10" s="64">
        <f t="shared" si="3"/>
        <v>9.435497378124702E-2</v>
      </c>
      <c r="L10" s="149" t="str">
        <f t="shared" si="4"/>
        <v>No significativa</v>
      </c>
      <c r="M10" s="149" t="str">
        <f t="shared" si="5"/>
        <v>Sin cambio</v>
      </c>
    </row>
    <row r="11" spans="1:21" ht="12.75" customHeight="1" x14ac:dyDescent="0.2">
      <c r="B11" s="16" t="s">
        <v>25</v>
      </c>
      <c r="C11" s="341">
        <v>10.357194900512695</v>
      </c>
      <c r="D11" s="64">
        <v>0.31766808032989502</v>
      </c>
      <c r="E11" s="341">
        <v>8.8761367797851562</v>
      </c>
      <c r="F11" s="64">
        <v>0.26899531483650208</v>
      </c>
      <c r="H11" s="341">
        <f t="shared" si="0"/>
        <v>-1.4810581207275391</v>
      </c>
      <c r="I11" s="64">
        <f t="shared" si="1"/>
        <v>0.41625892022210109</v>
      </c>
      <c r="J11" s="64">
        <f t="shared" si="2"/>
        <v>-3.5580213390677575</v>
      </c>
      <c r="K11" s="64">
        <f t="shared" si="3"/>
        <v>1.8682948204631612E-4</v>
      </c>
      <c r="L11" s="149" t="str">
        <f t="shared" si="4"/>
        <v>Significativa</v>
      </c>
      <c r="M11" s="149" t="str">
        <f t="shared" si="5"/>
        <v>Disminución</v>
      </c>
    </row>
    <row r="12" spans="1:21" x14ac:dyDescent="0.2">
      <c r="B12" s="16" t="s">
        <v>24</v>
      </c>
      <c r="C12" s="341">
        <v>27.958032608032227</v>
      </c>
      <c r="D12" s="64">
        <v>0.68057185411453247</v>
      </c>
      <c r="E12" s="341">
        <v>28.465217590332031</v>
      </c>
      <c r="F12" s="64">
        <v>0.36103945970535278</v>
      </c>
      <c r="H12" s="341">
        <f t="shared" si="0"/>
        <v>0.50718498229980469</v>
      </c>
      <c r="I12" s="64">
        <f t="shared" si="1"/>
        <v>0.77040738578834089</v>
      </c>
      <c r="J12" s="64">
        <f t="shared" si="2"/>
        <v>0.65833348908099254</v>
      </c>
      <c r="K12" s="64">
        <f t="shared" si="3"/>
        <v>0.25516193163415035</v>
      </c>
      <c r="L12" s="149" t="str">
        <f t="shared" si="4"/>
        <v>No significativa</v>
      </c>
      <c r="M12" s="149" t="str">
        <f t="shared" si="5"/>
        <v>Sin cambio</v>
      </c>
    </row>
    <row r="13" spans="1:21" x14ac:dyDescent="0.2">
      <c r="B13" s="16" t="s">
        <v>23</v>
      </c>
      <c r="C13" s="341">
        <v>5.9836339950561523</v>
      </c>
      <c r="D13" s="64">
        <v>0.15880763530731201</v>
      </c>
      <c r="E13" s="341">
        <v>6.267082691192627</v>
      </c>
      <c r="F13" s="64">
        <v>0.15880687534809113</v>
      </c>
      <c r="H13" s="341">
        <f t="shared" si="0"/>
        <v>0.28344869613647461</v>
      </c>
      <c r="I13" s="64">
        <f t="shared" si="1"/>
        <v>0.2245873742883254</v>
      </c>
      <c r="J13" s="64">
        <f t="shared" si="2"/>
        <v>1.2620865132542269</v>
      </c>
      <c r="K13" s="64">
        <f t="shared" si="3"/>
        <v>0.10345882884699498</v>
      </c>
      <c r="L13" s="149" t="str">
        <f t="shared" si="4"/>
        <v>No significativa</v>
      </c>
      <c r="M13" s="149" t="str">
        <f t="shared" si="5"/>
        <v>Sin cambio</v>
      </c>
      <c r="N13" s="69"/>
      <c r="O13" s="69"/>
      <c r="P13" s="69"/>
      <c r="Q13" s="69"/>
      <c r="R13" s="69"/>
      <c r="S13" s="69"/>
      <c r="T13" s="69"/>
      <c r="U13" s="69"/>
    </row>
    <row r="14" spans="1:21" x14ac:dyDescent="0.2">
      <c r="B14" s="16" t="s">
        <v>139</v>
      </c>
      <c r="C14" s="341">
        <v>20.043893814086914</v>
      </c>
      <c r="D14" s="64">
        <v>0.29199445247650146</v>
      </c>
      <c r="E14" s="341">
        <v>19.895307540893555</v>
      </c>
      <c r="F14" s="64">
        <v>0.26322704553604126</v>
      </c>
      <c r="H14" s="341">
        <f t="shared" si="0"/>
        <v>-0.14858627319335938</v>
      </c>
      <c r="I14" s="64">
        <f t="shared" si="1"/>
        <v>0.39312750829557197</v>
      </c>
      <c r="J14" s="64">
        <f t="shared" si="2"/>
        <v>-0.37795949166102399</v>
      </c>
      <c r="K14" s="64">
        <f t="shared" si="3"/>
        <v>0.35273034333089204</v>
      </c>
      <c r="L14" s="149" t="str">
        <f t="shared" si="4"/>
        <v>No significativa</v>
      </c>
      <c r="M14" s="149" t="str">
        <f t="shared" si="5"/>
        <v>Sin cambio</v>
      </c>
    </row>
    <row r="15" spans="1:21" x14ac:dyDescent="0.2">
      <c r="B15" s="14" t="s">
        <v>22</v>
      </c>
      <c r="C15" s="342"/>
      <c r="D15" s="64"/>
      <c r="E15" s="342"/>
      <c r="F15" s="64"/>
      <c r="H15" s="341"/>
      <c r="I15" s="64"/>
      <c r="J15" s="64"/>
      <c r="K15" s="64"/>
      <c r="L15" s="149"/>
      <c r="M15" s="149"/>
    </row>
    <row r="16" spans="1:21" x14ac:dyDescent="0.2">
      <c r="B16" s="11" t="s">
        <v>21</v>
      </c>
      <c r="C16" s="330">
        <v>73.97247314453125</v>
      </c>
      <c r="D16" s="64">
        <v>0.31855741143226624</v>
      </c>
      <c r="E16" s="330">
        <v>73.837608337402344</v>
      </c>
      <c r="F16" s="64">
        <v>0.2958092987537384</v>
      </c>
      <c r="H16" s="341">
        <f>E16-C16</f>
        <v>-0.13486480712890625</v>
      </c>
      <c r="I16" s="64">
        <f>SQRT(F16*F16+D16*D16)</f>
        <v>0.4347205603690773</v>
      </c>
      <c r="J16" s="64">
        <f>H16/I16</f>
        <v>-0.31023333015214688</v>
      </c>
      <c r="K16" s="64">
        <f>IF(J16&gt;0,(1-NORMSDIST(J16)),(NORMSDIST(J16)))</f>
        <v>0.37819176311410441</v>
      </c>
      <c r="L16" s="149" t="str">
        <f>IF(K16&lt;0.05,"Significativa","No significativa")</f>
        <v>No significativa</v>
      </c>
      <c r="M16" s="149" t="str">
        <f t="shared" si="5"/>
        <v>Sin cambio</v>
      </c>
    </row>
    <row r="17" spans="1:18" ht="12.75" customHeight="1" x14ac:dyDescent="0.2">
      <c r="B17" s="11" t="s">
        <v>20</v>
      </c>
      <c r="C17" s="330">
        <v>26.082130432128906</v>
      </c>
      <c r="D17" s="64">
        <v>0.3664557933807373</v>
      </c>
      <c r="E17" s="330">
        <v>21.676197052001953</v>
      </c>
      <c r="F17" s="64">
        <v>0.36414387822151184</v>
      </c>
      <c r="H17" s="341">
        <f>E17-C17</f>
        <v>-4.4059333801269531</v>
      </c>
      <c r="I17" s="64">
        <f>SQRT(F17*F17+D17*D17)</f>
        <v>0.51661456865685551</v>
      </c>
      <c r="J17" s="64">
        <f>H17/I17</f>
        <v>-8.5284729611515306</v>
      </c>
      <c r="K17" s="64">
        <f>IF(J17&gt;0,(1-NORMSDIST(J17)),(NORMSDIST(J17)))</f>
        <v>7.4146074482153253E-18</v>
      </c>
      <c r="L17" s="149" t="str">
        <f>IF(K17&lt;0.05,"Significativa","No significativa")</f>
        <v>Significativa</v>
      </c>
      <c r="M17" s="149" t="str">
        <f t="shared" si="5"/>
        <v>Disminución</v>
      </c>
    </row>
    <row r="18" spans="1:18" x14ac:dyDescent="0.2">
      <c r="B18" s="13" t="s">
        <v>137</v>
      </c>
      <c r="C18" s="342"/>
      <c r="D18" s="64"/>
      <c r="E18" s="342"/>
      <c r="F18" s="64"/>
      <c r="H18" s="341"/>
      <c r="I18" s="64"/>
      <c r="J18" s="64"/>
      <c r="K18" s="64"/>
      <c r="L18" s="149"/>
      <c r="M18" s="149"/>
    </row>
    <row r="19" spans="1:18" x14ac:dyDescent="0.2">
      <c r="B19" s="6" t="s">
        <v>19</v>
      </c>
      <c r="C19" s="330">
        <v>20.666685104370117</v>
      </c>
      <c r="D19" s="64">
        <v>0.28975677490234375</v>
      </c>
      <c r="E19" s="330">
        <v>19.238168716430664</v>
      </c>
      <c r="F19" s="64">
        <v>0.21068204939365387</v>
      </c>
      <c r="H19" s="341">
        <f t="shared" ref="H19:H24" si="6">E19-C19</f>
        <v>-1.4285163879394531</v>
      </c>
      <c r="I19" s="64">
        <f t="shared" ref="I19:I24" si="7">SQRT(F19*F19+D19*D19)</f>
        <v>0.35825398049221663</v>
      </c>
      <c r="J19" s="64">
        <f t="shared" ref="J19:J24" si="8">H19/I19</f>
        <v>-3.9874403795228419</v>
      </c>
      <c r="K19" s="64">
        <f t="shared" ref="K19:K24" si="9">IF(J19&gt;0,(1-NORMSDIST(J19)),(NORMSDIST(J19)))</f>
        <v>3.3394990660561531E-5</v>
      </c>
      <c r="L19" s="149" t="str">
        <f t="shared" ref="L19:L24" si="10">IF(K19&lt;0.05,"Significativa","No significativa")</f>
        <v>Significativa</v>
      </c>
      <c r="M19" s="149" t="str">
        <f t="shared" si="5"/>
        <v>Disminución</v>
      </c>
    </row>
    <row r="20" spans="1:18" x14ac:dyDescent="0.2">
      <c r="B20" s="11" t="s">
        <v>18</v>
      </c>
      <c r="C20" s="330">
        <v>29.228609085083008</v>
      </c>
      <c r="D20" s="64">
        <v>0.34199139475822449</v>
      </c>
      <c r="E20" s="330">
        <v>21.543458938598633</v>
      </c>
      <c r="F20" s="64">
        <v>0.28501084446907043</v>
      </c>
      <c r="H20" s="341">
        <f t="shared" si="6"/>
        <v>-7.685150146484375</v>
      </c>
      <c r="I20" s="64">
        <f t="shared" si="7"/>
        <v>0.44518456347188007</v>
      </c>
      <c r="J20" s="64">
        <f t="shared" si="8"/>
        <v>-17.262840576838204</v>
      </c>
      <c r="K20" s="64">
        <f t="shared" si="9"/>
        <v>4.4796553543687558E-67</v>
      </c>
      <c r="L20" s="149" t="str">
        <f t="shared" si="10"/>
        <v>Significativa</v>
      </c>
      <c r="M20" s="149" t="str">
        <f t="shared" si="5"/>
        <v>Disminución</v>
      </c>
    </row>
    <row r="21" spans="1:18" x14ac:dyDescent="0.2">
      <c r="B21" s="11" t="s">
        <v>17</v>
      </c>
      <c r="C21" s="330">
        <v>60.740192413330078</v>
      </c>
      <c r="D21" s="64">
        <v>0.49409326910972595</v>
      </c>
      <c r="E21" s="330">
        <v>61.236232757568359</v>
      </c>
      <c r="F21" s="64">
        <v>0.3461034893989563</v>
      </c>
      <c r="H21" s="341">
        <f t="shared" si="6"/>
        <v>0.49604034423828125</v>
      </c>
      <c r="I21" s="64">
        <f t="shared" si="7"/>
        <v>0.60325432775378374</v>
      </c>
      <c r="J21" s="64">
        <f t="shared" si="8"/>
        <v>0.82227399194181738</v>
      </c>
      <c r="K21" s="64">
        <f t="shared" si="9"/>
        <v>0.20546048769891445</v>
      </c>
      <c r="L21" s="149" t="str">
        <f t="shared" si="10"/>
        <v>No significativa</v>
      </c>
      <c r="M21" s="149" t="str">
        <f t="shared" si="5"/>
        <v>Sin cambio</v>
      </c>
    </row>
    <row r="22" spans="1:18" x14ac:dyDescent="0.2">
      <c r="B22" s="11" t="s">
        <v>216</v>
      </c>
      <c r="C22" s="330">
        <v>15.175731658935547</v>
      </c>
      <c r="D22" s="64">
        <v>0.38838759064674377</v>
      </c>
      <c r="E22" s="330">
        <v>13.554106712341309</v>
      </c>
      <c r="F22" s="64">
        <v>0.32546406984329224</v>
      </c>
      <c r="H22" s="341">
        <f t="shared" si="6"/>
        <v>-1.6216249465942383</v>
      </c>
      <c r="I22" s="64">
        <f t="shared" si="7"/>
        <v>0.50672653505351584</v>
      </c>
      <c r="J22" s="64">
        <f t="shared" si="8"/>
        <v>-3.2001974130345809</v>
      </c>
      <c r="K22" s="64">
        <f t="shared" si="9"/>
        <v>6.8666743646098429E-4</v>
      </c>
      <c r="L22" s="149" t="str">
        <f t="shared" si="10"/>
        <v>Significativa</v>
      </c>
      <c r="M22" s="149" t="str">
        <f t="shared" si="5"/>
        <v>Disminución</v>
      </c>
    </row>
    <row r="23" spans="1:18" x14ac:dyDescent="0.2">
      <c r="B23" s="11" t="s">
        <v>16</v>
      </c>
      <c r="C23" s="330">
        <v>16.411178588867188</v>
      </c>
      <c r="D23" s="64">
        <v>0.49576401710510254</v>
      </c>
      <c r="E23" s="330">
        <v>15.015172958374023</v>
      </c>
      <c r="F23" s="64">
        <v>0.48852959275245667</v>
      </c>
      <c r="H23" s="341">
        <f t="shared" si="6"/>
        <v>-1.3960056304931641</v>
      </c>
      <c r="I23" s="64">
        <f t="shared" si="7"/>
        <v>0.69601948510876444</v>
      </c>
      <c r="J23" s="64">
        <f t="shared" si="8"/>
        <v>-2.0056990649838133</v>
      </c>
      <c r="K23" s="64">
        <f t="shared" si="9"/>
        <v>2.244418252037628E-2</v>
      </c>
      <c r="L23" s="149" t="str">
        <f t="shared" si="10"/>
        <v>Significativa</v>
      </c>
      <c r="M23" s="149" t="str">
        <f t="shared" si="5"/>
        <v>Disminución</v>
      </c>
    </row>
    <row r="24" spans="1:18" x14ac:dyDescent="0.2">
      <c r="B24" s="11" t="s">
        <v>133</v>
      </c>
      <c r="C24" s="330">
        <v>24.83013916015625</v>
      </c>
      <c r="D24" s="64">
        <v>0.72738564014434814</v>
      </c>
      <c r="E24" s="330">
        <v>23.316083908081055</v>
      </c>
      <c r="F24" s="64">
        <v>0.35682612657546997</v>
      </c>
      <c r="H24" s="341">
        <f t="shared" si="6"/>
        <v>-1.5140552520751953</v>
      </c>
      <c r="I24" s="64">
        <f t="shared" si="7"/>
        <v>0.81019426935461381</v>
      </c>
      <c r="J24" s="64">
        <f t="shared" si="8"/>
        <v>-1.8687558149248136</v>
      </c>
      <c r="K24" s="64">
        <f t="shared" si="9"/>
        <v>3.0828397371226092E-2</v>
      </c>
      <c r="L24" s="149" t="str">
        <f t="shared" si="10"/>
        <v>Significativa</v>
      </c>
      <c r="M24" s="149" t="str">
        <f t="shared" si="5"/>
        <v>Disminución</v>
      </c>
    </row>
    <row r="25" spans="1:18" ht="12.75" customHeight="1" x14ac:dyDescent="0.2">
      <c r="B25" s="9" t="s">
        <v>14</v>
      </c>
      <c r="C25" s="330"/>
      <c r="D25" s="64"/>
      <c r="E25" s="330"/>
      <c r="F25" s="64"/>
      <c r="H25" s="341"/>
      <c r="I25" s="64"/>
      <c r="J25" s="64"/>
      <c r="K25" s="64"/>
      <c r="L25" s="149"/>
      <c r="M25" s="149"/>
    </row>
    <row r="26" spans="1:18" x14ac:dyDescent="0.2">
      <c r="B26" s="6" t="s">
        <v>208</v>
      </c>
      <c r="C26" s="330">
        <v>19.40388298034668</v>
      </c>
      <c r="D26" s="64">
        <v>0.43230810761451721</v>
      </c>
      <c r="E26" s="330">
        <v>20.04499626159668</v>
      </c>
      <c r="F26" s="64">
        <v>0.35973665118217468</v>
      </c>
      <c r="H26" s="341">
        <f>E26-C26</f>
        <v>0.64111328125</v>
      </c>
      <c r="I26" s="64">
        <f>SQRT(((F26^2)+(D26^2)))</f>
        <v>0.56240622161655596</v>
      </c>
      <c r="J26" s="64">
        <f>(E26-C26)/SQRT(((F26^2)+(D26^2)))</f>
        <v>1.1399469931310715</v>
      </c>
      <c r="K26" s="64">
        <f>IF(J26&gt;0,(1-NORMSDIST(J26)),(NORMSDIST(J26)))</f>
        <v>0.12715419264013783</v>
      </c>
      <c r="L26" s="149" t="str">
        <f>IF(K26&lt;0.05,"Significativa","No significativa")</f>
        <v>No significativa</v>
      </c>
      <c r="M26" s="149" t="str">
        <f t="shared" si="5"/>
        <v>Sin cambio</v>
      </c>
    </row>
    <row r="27" spans="1:18" ht="13.5" thickBot="1" x14ac:dyDescent="0.25">
      <c r="A27" s="28"/>
      <c r="B27" s="180" t="s">
        <v>209</v>
      </c>
      <c r="C27" s="343">
        <v>51.998073577880859</v>
      </c>
      <c r="D27" s="181">
        <v>0.70693928003311157</v>
      </c>
      <c r="E27" s="343">
        <v>51.639480590820312</v>
      </c>
      <c r="F27" s="181">
        <v>0.43152561783790588</v>
      </c>
      <c r="G27" s="28"/>
      <c r="H27" s="345">
        <f>E27-C27</f>
        <v>-0.35859298706054688</v>
      </c>
      <c r="I27" s="181">
        <f>SQRT(((F27^2)+(D27^2)))</f>
        <v>0.8282375894054318</v>
      </c>
      <c r="J27" s="181">
        <f>(E27-C27)/SQRT(((F27^2)+(D27^2)))</f>
        <v>-0.43295908281338763</v>
      </c>
      <c r="K27" s="181">
        <f>IF(J27&gt;0,(1-NORMSDIST(J27)),(NORMSDIST(J27)))</f>
        <v>0.33252224792920687</v>
      </c>
      <c r="L27" s="182" t="str">
        <f>IF(K27&lt;0.05,"Significativa","No significativa")</f>
        <v>No significativa</v>
      </c>
      <c r="M27" s="182" t="str">
        <f t="shared" si="5"/>
        <v>Sin cambio</v>
      </c>
    </row>
    <row r="28" spans="1:18" ht="12.75" customHeight="1" thickTop="1" x14ac:dyDescent="0.2">
      <c r="B28" s="146" t="s">
        <v>228</v>
      </c>
    </row>
    <row r="29" spans="1:18" x14ac:dyDescent="0.2">
      <c r="B29" s="5" t="s">
        <v>158</v>
      </c>
    </row>
    <row r="30" spans="1:18" x14ac:dyDescent="0.2">
      <c r="B30" s="144"/>
    </row>
    <row r="31" spans="1:18" x14ac:dyDescent="0.2">
      <c r="B31" s="5"/>
    </row>
    <row r="32" spans="1:18" x14ac:dyDescent="0.2">
      <c r="R32" s="69"/>
    </row>
    <row r="33" spans="17:18" x14ac:dyDescent="0.2">
      <c r="R33" s="69"/>
    </row>
    <row r="34" spans="17:18" x14ac:dyDescent="0.2">
      <c r="Q34" s="48"/>
    </row>
    <row r="35" spans="17:18" x14ac:dyDescent="0.2">
      <c r="Q35" s="48"/>
    </row>
    <row r="36" spans="17:18" x14ac:dyDescent="0.2">
      <c r="Q36" s="48"/>
    </row>
    <row r="37" spans="17:18" x14ac:dyDescent="0.2">
      <c r="Q37" s="48"/>
    </row>
    <row r="38" spans="17:18" x14ac:dyDescent="0.2">
      <c r="Q38" s="48"/>
    </row>
    <row r="39" spans="17:18" x14ac:dyDescent="0.2">
      <c r="Q39" s="48"/>
    </row>
    <row r="40" spans="17:18" x14ac:dyDescent="0.2">
      <c r="Q40" s="48"/>
    </row>
    <row r="41" spans="17:18" x14ac:dyDescent="0.2">
      <c r="Q41" s="48"/>
    </row>
    <row r="42" spans="17:18" x14ac:dyDescent="0.2">
      <c r="Q42" s="48"/>
    </row>
    <row r="43" spans="17:18" x14ac:dyDescent="0.2">
      <c r="Q43" s="48"/>
    </row>
    <row r="44" spans="17:18" x14ac:dyDescent="0.2">
      <c r="Q44" s="48"/>
    </row>
    <row r="45" spans="17:18" x14ac:dyDescent="0.2">
      <c r="Q45" s="48"/>
    </row>
    <row r="46" spans="17:18" x14ac:dyDescent="0.2">
      <c r="Q46" s="48"/>
    </row>
    <row r="47" spans="17:18" x14ac:dyDescent="0.2">
      <c r="Q47" s="48"/>
    </row>
    <row r="48" spans="17:18" x14ac:dyDescent="0.2">
      <c r="Q48" s="48"/>
    </row>
    <row r="49" spans="17:17" x14ac:dyDescent="0.2">
      <c r="Q49" s="48"/>
    </row>
    <row r="50" spans="17:17" x14ac:dyDescent="0.2">
      <c r="Q50" s="48"/>
    </row>
    <row r="51" spans="17:17" x14ac:dyDescent="0.2">
      <c r="Q51" s="48"/>
    </row>
    <row r="52" spans="17:17" x14ac:dyDescent="0.2">
      <c r="Q52" s="48"/>
    </row>
    <row r="53" spans="17:17" x14ac:dyDescent="0.2">
      <c r="Q53" s="48"/>
    </row>
    <row r="54" spans="17:17" x14ac:dyDescent="0.2">
      <c r="Q54" s="48"/>
    </row>
    <row r="55" spans="17:17" x14ac:dyDescent="0.2">
      <c r="Q55" s="48"/>
    </row>
    <row r="56" spans="17:17" x14ac:dyDescent="0.2">
      <c r="Q56" s="48"/>
    </row>
    <row r="57" spans="17:17" x14ac:dyDescent="0.2">
      <c r="Q57" s="48"/>
    </row>
    <row r="58" spans="17:17" x14ac:dyDescent="0.2">
      <c r="Q58" s="48"/>
    </row>
    <row r="59" spans="17:17" x14ac:dyDescent="0.2">
      <c r="Q59" s="48"/>
    </row>
    <row r="60" spans="17:17" x14ac:dyDescent="0.2">
      <c r="Q60" s="48"/>
    </row>
  </sheetData>
  <mergeCells count="11">
    <mergeCell ref="B3:M3"/>
    <mergeCell ref="B4:M4"/>
    <mergeCell ref="B5:M5"/>
    <mergeCell ref="B6:B7"/>
    <mergeCell ref="C6:D6"/>
    <mergeCell ref="E6:F6"/>
    <mergeCell ref="J6:J7"/>
    <mergeCell ref="K6:K7"/>
    <mergeCell ref="L6:L7"/>
    <mergeCell ref="M6:M7"/>
    <mergeCell ref="H7:I7"/>
  </mergeCells>
  <pageMargins left="3.937007874015748E-2" right="3.937007874015748E-2" top="0.35433070866141736" bottom="0.35433070866141736" header="0.31496062992125984" footer="0.31496062992125984"/>
  <pageSetup paperSize="141" scale="70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6:AD48"/>
  <sheetViews>
    <sheetView zoomScaleNormal="100" workbookViewId="0"/>
  </sheetViews>
  <sheetFormatPr baseColWidth="10" defaultRowHeight="12.75" x14ac:dyDescent="0.2"/>
  <cols>
    <col min="1" max="1" width="1.7109375" style="18" customWidth="1"/>
    <col min="2" max="2" width="30.7109375" style="18" customWidth="1"/>
    <col min="3" max="18" width="11.42578125" style="18"/>
    <col min="19" max="26" width="11.5703125" style="18" customWidth="1"/>
    <col min="27" max="16384" width="11.42578125" style="18"/>
  </cols>
  <sheetData>
    <row r="6" spans="1:30" ht="15" x14ac:dyDescent="0.25">
      <c r="B6" s="511" t="s">
        <v>175</v>
      </c>
      <c r="C6" s="511"/>
      <c r="D6" s="511"/>
      <c r="E6" s="511"/>
      <c r="F6" s="511"/>
      <c r="G6" s="511"/>
      <c r="H6" s="511"/>
      <c r="I6" s="511"/>
      <c r="J6" s="511"/>
      <c r="K6" s="511"/>
      <c r="L6" s="511"/>
      <c r="M6" s="511"/>
      <c r="N6" s="511"/>
      <c r="O6" s="511"/>
      <c r="P6" s="511"/>
      <c r="Q6" s="511"/>
      <c r="R6" s="511"/>
      <c r="S6" s="511"/>
      <c r="T6" s="511"/>
      <c r="U6" s="511"/>
      <c r="V6" s="511"/>
      <c r="W6" s="511"/>
      <c r="X6" s="511"/>
      <c r="Y6" s="511"/>
      <c r="Z6" s="511"/>
      <c r="AA6" s="511"/>
      <c r="AB6" s="511"/>
      <c r="AC6" s="511"/>
      <c r="AD6" s="511"/>
    </row>
    <row r="7" spans="1:30" ht="15.75" customHeight="1" x14ac:dyDescent="0.2">
      <c r="B7" s="454" t="s">
        <v>152</v>
      </c>
      <c r="C7" s="454"/>
      <c r="D7" s="454"/>
      <c r="E7" s="454"/>
      <c r="F7" s="454"/>
      <c r="G7" s="454"/>
      <c r="H7" s="454"/>
      <c r="I7" s="454"/>
      <c r="J7" s="454"/>
      <c r="K7" s="454"/>
      <c r="L7" s="454"/>
      <c r="M7" s="454"/>
      <c r="N7" s="454"/>
      <c r="O7" s="454"/>
      <c r="P7" s="454"/>
      <c r="Q7" s="454"/>
      <c r="R7" s="454"/>
      <c r="S7" s="454"/>
      <c r="T7" s="454"/>
      <c r="U7" s="454"/>
      <c r="V7" s="454"/>
      <c r="W7" s="454"/>
      <c r="X7" s="454"/>
      <c r="Y7" s="454"/>
      <c r="Z7" s="454"/>
      <c r="AA7" s="454"/>
      <c r="AB7" s="454"/>
      <c r="AC7" s="454"/>
      <c r="AD7" s="454"/>
    </row>
    <row r="8" spans="1:30" ht="15.75" customHeight="1" thickBot="1" x14ac:dyDescent="0.25">
      <c r="A8" s="250"/>
      <c r="B8" s="512" t="s">
        <v>249</v>
      </c>
      <c r="C8" s="512"/>
      <c r="D8" s="512"/>
      <c r="E8" s="512"/>
      <c r="F8" s="512"/>
      <c r="G8" s="512"/>
      <c r="H8" s="512"/>
      <c r="I8" s="512"/>
      <c r="J8" s="512"/>
      <c r="K8" s="512"/>
      <c r="L8" s="512"/>
      <c r="M8" s="512"/>
      <c r="N8" s="512"/>
      <c r="O8" s="512"/>
      <c r="P8" s="512"/>
      <c r="Q8" s="512"/>
      <c r="R8" s="512"/>
      <c r="S8" s="512"/>
      <c r="T8" s="512"/>
      <c r="U8" s="512"/>
      <c r="V8" s="512"/>
      <c r="W8" s="512"/>
      <c r="X8" s="512"/>
      <c r="Y8" s="512"/>
      <c r="Z8" s="512"/>
      <c r="AA8" s="512"/>
      <c r="AB8" s="512"/>
      <c r="AC8" s="512"/>
      <c r="AD8" s="512"/>
    </row>
    <row r="9" spans="1:30" ht="20.100000000000001" customHeight="1" thickTop="1" x14ac:dyDescent="0.2">
      <c r="A9" s="185"/>
      <c r="B9" s="464" t="s">
        <v>164</v>
      </c>
      <c r="C9" s="509" t="s">
        <v>210</v>
      </c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  <c r="S9" s="509"/>
      <c r="T9" s="509"/>
      <c r="U9" s="509"/>
      <c r="V9" s="509"/>
      <c r="W9" s="509"/>
      <c r="X9" s="509"/>
      <c r="Y9" s="509"/>
      <c r="Z9" s="509"/>
      <c r="AA9" s="509"/>
      <c r="AB9" s="509"/>
      <c r="AC9" s="509"/>
      <c r="AD9" s="509"/>
    </row>
    <row r="10" spans="1:30" ht="30" customHeight="1" x14ac:dyDescent="0.2">
      <c r="A10" s="251"/>
      <c r="B10" s="508"/>
      <c r="C10" s="510" t="s">
        <v>102</v>
      </c>
      <c r="D10" s="510"/>
      <c r="E10" s="510"/>
      <c r="F10" s="510"/>
      <c r="G10" s="510" t="s">
        <v>101</v>
      </c>
      <c r="H10" s="510"/>
      <c r="I10" s="510"/>
      <c r="J10" s="510"/>
      <c r="K10" s="510" t="s">
        <v>100</v>
      </c>
      <c r="L10" s="510"/>
      <c r="M10" s="510"/>
      <c r="N10" s="510"/>
      <c r="O10" s="510" t="s">
        <v>99</v>
      </c>
      <c r="P10" s="510"/>
      <c r="Q10" s="510"/>
      <c r="R10" s="510"/>
      <c r="S10" s="510" t="s">
        <v>188</v>
      </c>
      <c r="T10" s="510"/>
      <c r="U10" s="510"/>
      <c r="V10" s="510"/>
      <c r="W10" s="510" t="s">
        <v>189</v>
      </c>
      <c r="X10" s="510"/>
      <c r="Y10" s="510"/>
      <c r="Z10" s="510"/>
      <c r="AA10" s="510" t="s">
        <v>98</v>
      </c>
      <c r="AB10" s="510"/>
      <c r="AC10" s="510"/>
      <c r="AD10" s="510"/>
    </row>
    <row r="11" spans="1:30" ht="14.25" customHeight="1" x14ac:dyDescent="0.2">
      <c r="A11" s="251"/>
      <c r="B11" s="508"/>
      <c r="C11" s="506">
        <v>2010</v>
      </c>
      <c r="D11" s="506"/>
      <c r="E11" s="506">
        <v>2012</v>
      </c>
      <c r="F11" s="506"/>
      <c r="G11" s="506">
        <v>2010</v>
      </c>
      <c r="H11" s="506"/>
      <c r="I11" s="506">
        <v>2012</v>
      </c>
      <c r="J11" s="506"/>
      <c r="K11" s="506">
        <v>2010</v>
      </c>
      <c r="L11" s="506"/>
      <c r="M11" s="506">
        <v>2012</v>
      </c>
      <c r="N11" s="506"/>
      <c r="O11" s="506">
        <v>2010</v>
      </c>
      <c r="P11" s="506"/>
      <c r="Q11" s="506">
        <v>2012</v>
      </c>
      <c r="R11" s="506"/>
      <c r="S11" s="506">
        <v>2010</v>
      </c>
      <c r="T11" s="506"/>
      <c r="U11" s="506">
        <v>2012</v>
      </c>
      <c r="V11" s="506"/>
      <c r="W11" s="506">
        <v>2010</v>
      </c>
      <c r="X11" s="506"/>
      <c r="Y11" s="506">
        <v>2012</v>
      </c>
      <c r="Z11" s="506"/>
      <c r="AA11" s="506">
        <v>2010</v>
      </c>
      <c r="AB11" s="506"/>
      <c r="AC11" s="506">
        <v>2012</v>
      </c>
      <c r="AD11" s="506"/>
    </row>
    <row r="12" spans="1:30" ht="42" customHeight="1" thickBot="1" x14ac:dyDescent="0.25">
      <c r="A12" s="188"/>
      <c r="B12" s="465"/>
      <c r="C12" s="235" t="s">
        <v>78</v>
      </c>
      <c r="D12" s="339" t="s">
        <v>149</v>
      </c>
      <c r="E12" s="235" t="s">
        <v>78</v>
      </c>
      <c r="F12" s="339" t="s">
        <v>149</v>
      </c>
      <c r="G12" s="235" t="s">
        <v>78</v>
      </c>
      <c r="H12" s="339" t="s">
        <v>149</v>
      </c>
      <c r="I12" s="235" t="s">
        <v>78</v>
      </c>
      <c r="J12" s="339" t="s">
        <v>149</v>
      </c>
      <c r="K12" s="235" t="s">
        <v>78</v>
      </c>
      <c r="L12" s="339" t="s">
        <v>149</v>
      </c>
      <c r="M12" s="235" t="s">
        <v>78</v>
      </c>
      <c r="N12" s="339" t="s">
        <v>149</v>
      </c>
      <c r="O12" s="235" t="s">
        <v>78</v>
      </c>
      <c r="P12" s="339" t="s">
        <v>149</v>
      </c>
      <c r="Q12" s="235" t="s">
        <v>78</v>
      </c>
      <c r="R12" s="339" t="s">
        <v>149</v>
      </c>
      <c r="S12" s="235" t="s">
        <v>78</v>
      </c>
      <c r="T12" s="339" t="s">
        <v>149</v>
      </c>
      <c r="U12" s="235" t="s">
        <v>78</v>
      </c>
      <c r="V12" s="339" t="s">
        <v>149</v>
      </c>
      <c r="W12" s="235" t="s">
        <v>78</v>
      </c>
      <c r="X12" s="339" t="s">
        <v>149</v>
      </c>
      <c r="Y12" s="235" t="s">
        <v>78</v>
      </c>
      <c r="Z12" s="339" t="s">
        <v>149</v>
      </c>
      <c r="AA12" s="235" t="s">
        <v>78</v>
      </c>
      <c r="AB12" s="339" t="s">
        <v>149</v>
      </c>
      <c r="AC12" s="235" t="s">
        <v>78</v>
      </c>
      <c r="AD12" s="339" t="s">
        <v>149</v>
      </c>
    </row>
    <row r="13" spans="1:30" x14ac:dyDescent="0.2">
      <c r="B13" s="135" t="s">
        <v>68</v>
      </c>
      <c r="C13" s="335">
        <v>31.042474746704102</v>
      </c>
      <c r="D13" s="377">
        <v>1.6137490272521973</v>
      </c>
      <c r="E13" s="335">
        <v>36.247566223144531</v>
      </c>
      <c r="F13" s="377">
        <v>1.636273980140686</v>
      </c>
      <c r="G13" s="335">
        <v>38.94085693359375</v>
      </c>
      <c r="H13" s="377">
        <v>1.455913782119751</v>
      </c>
      <c r="I13" s="335">
        <v>38.628368377685547</v>
      </c>
      <c r="J13" s="377">
        <v>1.5116298198699951</v>
      </c>
      <c r="K13" s="335">
        <v>7.1927523612976074</v>
      </c>
      <c r="L13" s="377">
        <v>0.64558184146881104</v>
      </c>
      <c r="M13" s="335">
        <v>7.0596365928649902</v>
      </c>
      <c r="N13" s="377">
        <v>0.60781925916671753</v>
      </c>
      <c r="O13" s="335">
        <v>3.1717389822006226E-2</v>
      </c>
      <c r="P13" s="377">
        <v>2.4038642644882202E-2</v>
      </c>
      <c r="Q13" s="335">
        <v>0.14722046256065369</v>
      </c>
      <c r="R13" s="377">
        <v>6.8141713738441467E-2</v>
      </c>
      <c r="S13" s="331">
        <v>1.7343567609786987</v>
      </c>
      <c r="T13" s="374">
        <v>0.19949476420879364</v>
      </c>
      <c r="U13" s="331">
        <v>1.6437329053878784</v>
      </c>
      <c r="V13" s="374">
        <v>0.18910318613052368</v>
      </c>
      <c r="W13" s="331">
        <v>1.1263846158981323</v>
      </c>
      <c r="X13" s="374">
        <v>0.15526044368743896</v>
      </c>
      <c r="Y13" s="331">
        <v>1.3916088342666626</v>
      </c>
      <c r="Z13" s="374">
        <v>0.23023353517055511</v>
      </c>
      <c r="AA13" s="335">
        <v>0.23662841320037842</v>
      </c>
      <c r="AB13" s="377">
        <v>7.2614781558513641E-2</v>
      </c>
      <c r="AC13" s="335">
        <v>0.12355858832597733</v>
      </c>
      <c r="AD13" s="377">
        <v>7.0223219692707062E-2</v>
      </c>
    </row>
    <row r="14" spans="1:30" x14ac:dyDescent="0.2">
      <c r="B14" s="135" t="s">
        <v>67</v>
      </c>
      <c r="C14" s="335">
        <v>18.467897415161133</v>
      </c>
      <c r="D14" s="377">
        <v>1.0280734300613403</v>
      </c>
      <c r="E14" s="335">
        <v>32.310016632080078</v>
      </c>
      <c r="F14" s="377">
        <v>1.5931626558303833</v>
      </c>
      <c r="G14" s="335">
        <v>36.815994262695312</v>
      </c>
      <c r="H14" s="377">
        <v>1.3172128200531006</v>
      </c>
      <c r="I14" s="335">
        <v>33.504165649414063</v>
      </c>
      <c r="J14" s="377">
        <v>1.4462703466415405</v>
      </c>
      <c r="K14" s="335">
        <v>6.9298701286315918</v>
      </c>
      <c r="L14" s="377">
        <v>0.67651307582855225</v>
      </c>
      <c r="M14" s="335">
        <v>5.927370548248291</v>
      </c>
      <c r="N14" s="377">
        <v>0.55143946409225464</v>
      </c>
      <c r="O14" s="335">
        <v>5.2451483905315399E-2</v>
      </c>
      <c r="P14" s="377">
        <v>2.6326045393943787E-2</v>
      </c>
      <c r="Q14" s="335">
        <v>0.14139631390571594</v>
      </c>
      <c r="R14" s="377">
        <v>8.2594752311706543E-2</v>
      </c>
      <c r="S14" s="331">
        <v>3.2550826072692871</v>
      </c>
      <c r="T14" s="374">
        <v>0.29976886510848999</v>
      </c>
      <c r="U14" s="331">
        <v>2.7405405044555664</v>
      </c>
      <c r="V14" s="374">
        <v>0.31470772624015808</v>
      </c>
      <c r="W14" s="331">
        <v>1.5589865446090698</v>
      </c>
      <c r="X14" s="374">
        <v>0.24362762272357941</v>
      </c>
      <c r="Y14" s="331">
        <v>1.3884831666946411</v>
      </c>
      <c r="Z14" s="374">
        <v>0.25751563906669617</v>
      </c>
      <c r="AA14" s="335">
        <v>1.5634990930557251</v>
      </c>
      <c r="AB14" s="377">
        <v>0.28364482522010803</v>
      </c>
      <c r="AC14" s="335">
        <v>1.6697803735733032</v>
      </c>
      <c r="AD14" s="377">
        <v>0.30955043435096741</v>
      </c>
    </row>
    <row r="15" spans="1:30" x14ac:dyDescent="0.2">
      <c r="B15" s="135" t="s">
        <v>66</v>
      </c>
      <c r="C15" s="335">
        <v>24.173917770385742</v>
      </c>
      <c r="D15" s="377">
        <v>1.7543110847473145</v>
      </c>
      <c r="E15" s="335">
        <v>30.467914581298828</v>
      </c>
      <c r="F15" s="377">
        <v>1.5993618965148926</v>
      </c>
      <c r="G15" s="335">
        <v>35.124717712402344</v>
      </c>
      <c r="H15" s="377">
        <v>1.9259624481201172</v>
      </c>
      <c r="I15" s="335">
        <v>34.072532653808594</v>
      </c>
      <c r="J15" s="377">
        <v>1.5266352891921997</v>
      </c>
      <c r="K15" s="335">
        <v>15.61638069152832</v>
      </c>
      <c r="L15" s="377">
        <v>1.0407795906066895</v>
      </c>
      <c r="M15" s="335">
        <v>15.522076606750488</v>
      </c>
      <c r="N15" s="377">
        <v>0.86131209135055542</v>
      </c>
      <c r="O15" s="335">
        <v>1.1786121129989624</v>
      </c>
      <c r="P15" s="377">
        <v>0.27207797765731812</v>
      </c>
      <c r="Q15" s="335">
        <v>0.99601876735687256</v>
      </c>
      <c r="R15" s="377">
        <v>0.21763403713703156</v>
      </c>
      <c r="S15" s="331">
        <v>2.0079774856567383</v>
      </c>
      <c r="T15" s="374">
        <v>0.29297471046447754</v>
      </c>
      <c r="U15" s="331">
        <v>2.1691551208496094</v>
      </c>
      <c r="V15" s="374">
        <v>0.27195021510124207</v>
      </c>
      <c r="W15" s="331">
        <v>1.4825040102005005</v>
      </c>
      <c r="X15" s="374">
        <v>0.32084375619888306</v>
      </c>
      <c r="Y15" s="331">
        <v>1.2992416620254517</v>
      </c>
      <c r="Z15" s="374">
        <v>0.17240497469902039</v>
      </c>
      <c r="AA15" s="335">
        <v>0.2365470677614212</v>
      </c>
      <c r="AB15" s="377">
        <v>0.12985344231128693</v>
      </c>
      <c r="AC15" s="335">
        <v>0.34611296653747559</v>
      </c>
      <c r="AD15" s="377">
        <v>0.12428319454193115</v>
      </c>
    </row>
    <row r="16" spans="1:30" x14ac:dyDescent="0.2">
      <c r="B16" s="135" t="s">
        <v>65</v>
      </c>
      <c r="C16" s="335">
        <v>45.03216552734375</v>
      </c>
      <c r="D16" s="377">
        <v>1.5483865737915039</v>
      </c>
      <c r="E16" s="335">
        <v>53.753875732421875</v>
      </c>
      <c r="F16" s="377">
        <v>1.4674715995788574</v>
      </c>
      <c r="G16" s="335">
        <v>23.070894241333008</v>
      </c>
      <c r="H16" s="377">
        <v>1.0717005729675293</v>
      </c>
      <c r="I16" s="335">
        <v>21.232391357421875</v>
      </c>
      <c r="J16" s="377">
        <v>0.96121954917907715</v>
      </c>
      <c r="K16" s="335">
        <v>7.8765020370483398</v>
      </c>
      <c r="L16" s="377">
        <v>0.76866567134857178</v>
      </c>
      <c r="M16" s="335">
        <v>8.456547737121582</v>
      </c>
      <c r="N16" s="377">
        <v>0.6927306056022644</v>
      </c>
      <c r="O16" s="335">
        <v>2.358069896697998</v>
      </c>
      <c r="P16" s="377">
        <v>0.41934201121330261</v>
      </c>
      <c r="Q16" s="335">
        <v>1.8443825244903564</v>
      </c>
      <c r="R16" s="377">
        <v>0.35454767942428589</v>
      </c>
      <c r="S16" s="331">
        <v>1.4892760515213013</v>
      </c>
      <c r="T16" s="374">
        <v>0.20082196593284607</v>
      </c>
      <c r="U16" s="331">
        <v>1.0851204395294189</v>
      </c>
      <c r="V16" s="374">
        <v>0.1696162074804306</v>
      </c>
      <c r="W16" s="331">
        <v>0.78816086053848267</v>
      </c>
      <c r="X16" s="374">
        <v>0.14338406920433044</v>
      </c>
      <c r="Y16" s="331">
        <v>1.062091588973999</v>
      </c>
      <c r="Z16" s="374">
        <v>0.19388733804225922</v>
      </c>
      <c r="AA16" s="335">
        <v>0.1672036200761795</v>
      </c>
      <c r="AB16" s="377">
        <v>6.316414475440979E-2</v>
      </c>
      <c r="AC16" s="335">
        <v>0.37226170301437378</v>
      </c>
      <c r="AD16" s="377">
        <v>0.20244026184082031</v>
      </c>
    </row>
    <row r="17" spans="2:30" x14ac:dyDescent="0.2">
      <c r="B17" s="135" t="s">
        <v>64</v>
      </c>
      <c r="C17" s="335">
        <v>14.045977592468262</v>
      </c>
      <c r="D17" s="377">
        <v>1.0230792760848999</v>
      </c>
      <c r="E17" s="335">
        <v>24.410346984863281</v>
      </c>
      <c r="F17" s="377">
        <v>1.4472265243530273</v>
      </c>
      <c r="G17" s="335">
        <v>54.096118927001953</v>
      </c>
      <c r="H17" s="377">
        <v>1.6597179174423218</v>
      </c>
      <c r="I17" s="335">
        <v>49.644306182861328</v>
      </c>
      <c r="J17" s="377">
        <v>1.5344691276550293</v>
      </c>
      <c r="K17" s="335">
        <v>6.8828649520874023</v>
      </c>
      <c r="L17" s="377">
        <v>0.76931643486022949</v>
      </c>
      <c r="M17" s="335">
        <v>5.6271471977233887</v>
      </c>
      <c r="N17" s="377">
        <v>0.59067010879516602</v>
      </c>
      <c r="O17" s="335">
        <v>0.25824093818664551</v>
      </c>
      <c r="P17" s="377">
        <v>0.17145778238773346</v>
      </c>
      <c r="Q17" s="335">
        <v>4.7831293195486069E-2</v>
      </c>
      <c r="R17" s="377">
        <v>2.8806013986468315E-2</v>
      </c>
      <c r="S17" s="331">
        <v>1.9070403575897217</v>
      </c>
      <c r="T17" s="374">
        <v>0.22996681928634644</v>
      </c>
      <c r="U17" s="331">
        <v>1.9036086797714233</v>
      </c>
      <c r="V17" s="374">
        <v>0.27915403246879578</v>
      </c>
      <c r="W17" s="331">
        <v>1.9120583534240723</v>
      </c>
      <c r="X17" s="374">
        <v>0.43663835525512695</v>
      </c>
      <c r="Y17" s="331">
        <v>1.7295082807540894</v>
      </c>
      <c r="Z17" s="374">
        <v>0.28386181592941284</v>
      </c>
      <c r="AA17" s="335">
        <v>3.3296055793762207</v>
      </c>
      <c r="AB17" s="377">
        <v>0.56373202800750732</v>
      </c>
      <c r="AC17" s="335">
        <v>2.2320687770843506</v>
      </c>
      <c r="AD17" s="377">
        <v>0.31069612503051758</v>
      </c>
    </row>
    <row r="18" spans="2:30" x14ac:dyDescent="0.2">
      <c r="B18" s="135" t="s">
        <v>63</v>
      </c>
      <c r="C18" s="335">
        <v>40.071628570556641</v>
      </c>
      <c r="D18" s="377">
        <v>1.5413703918457031</v>
      </c>
      <c r="E18" s="335">
        <v>39.041622161865234</v>
      </c>
      <c r="F18" s="377">
        <v>1.4381777048110962</v>
      </c>
      <c r="G18" s="335">
        <v>32.560314178466797</v>
      </c>
      <c r="H18" s="377">
        <v>1.5336756706237793</v>
      </c>
      <c r="I18" s="335">
        <v>35.746246337890625</v>
      </c>
      <c r="J18" s="377">
        <v>1.3516964912414551</v>
      </c>
      <c r="K18" s="335">
        <v>7.9203701019287109</v>
      </c>
      <c r="L18" s="377">
        <v>0.81300920248031616</v>
      </c>
      <c r="M18" s="335">
        <v>7.2351164817810059</v>
      </c>
      <c r="N18" s="377">
        <v>0.64150702953338623</v>
      </c>
      <c r="O18" s="335">
        <v>1.0096139907836914</v>
      </c>
      <c r="P18" s="377">
        <v>0.27731886506080627</v>
      </c>
      <c r="Q18" s="335">
        <v>1.0416303873062134</v>
      </c>
      <c r="R18" s="377">
        <v>0.24018359184265137</v>
      </c>
      <c r="S18" s="331">
        <v>1.1220109462738037</v>
      </c>
      <c r="T18" s="374">
        <v>0.17704758048057556</v>
      </c>
      <c r="U18" s="331">
        <v>1.1697485446929932</v>
      </c>
      <c r="V18" s="374">
        <v>0.15769524872303009</v>
      </c>
      <c r="W18" s="331">
        <v>0.46917447447776794</v>
      </c>
      <c r="X18" s="374">
        <v>0.12511476874351501</v>
      </c>
      <c r="Y18" s="331">
        <v>0.73751318454742432</v>
      </c>
      <c r="Z18" s="374">
        <v>0.12376030534505844</v>
      </c>
      <c r="AA18" s="335">
        <v>0.44130119681358337</v>
      </c>
      <c r="AB18" s="377">
        <v>0.13012297451496124</v>
      </c>
      <c r="AC18" s="335">
        <v>0.44065070152282715</v>
      </c>
      <c r="AD18" s="377">
        <v>0.14151954650878906</v>
      </c>
    </row>
    <row r="19" spans="2:30" x14ac:dyDescent="0.2">
      <c r="B19" s="135" t="s">
        <v>62</v>
      </c>
      <c r="C19" s="335">
        <v>48.591552734375</v>
      </c>
      <c r="D19" s="377">
        <v>2.082972526550293</v>
      </c>
      <c r="E19" s="335">
        <v>61.126167297363281</v>
      </c>
      <c r="F19" s="377">
        <v>1.7133914232254028</v>
      </c>
      <c r="G19" s="335">
        <v>8.8284397125244141</v>
      </c>
      <c r="H19" s="377">
        <v>1.1386150121688843</v>
      </c>
      <c r="I19" s="335">
        <v>7.6022891998291016</v>
      </c>
      <c r="J19" s="377">
        <v>0.86416465044021606</v>
      </c>
      <c r="K19" s="335">
        <v>5.3430132865905762</v>
      </c>
      <c r="L19" s="377">
        <v>0.57638943195343018</v>
      </c>
      <c r="M19" s="335">
        <v>4.3341116905212402</v>
      </c>
      <c r="N19" s="377">
        <v>0.4971047043800354</v>
      </c>
      <c r="O19" s="335">
        <v>0.19115829467773438</v>
      </c>
      <c r="P19" s="377">
        <v>4.5607566833496094E-2</v>
      </c>
      <c r="Q19" s="335">
        <v>0.41033151745796204</v>
      </c>
      <c r="R19" s="377">
        <v>0.21603840589523315</v>
      </c>
      <c r="S19" s="331">
        <v>1.0774246454238892</v>
      </c>
      <c r="T19" s="374">
        <v>0.15161684155464172</v>
      </c>
      <c r="U19" s="331">
        <v>0.98550647497177124</v>
      </c>
      <c r="V19" s="374">
        <v>0.1760173887014389</v>
      </c>
      <c r="W19" s="331">
        <v>9.6746355295181274E-2</v>
      </c>
      <c r="X19" s="374">
        <v>2.7277573943138123E-2</v>
      </c>
      <c r="Y19" s="331">
        <v>0.1434580534696579</v>
      </c>
      <c r="Z19" s="374">
        <v>4.6933390200138092E-2</v>
      </c>
      <c r="AA19" s="335">
        <v>0.48379266262054443</v>
      </c>
      <c r="AB19" s="377">
        <v>0.11677661538124084</v>
      </c>
      <c r="AC19" s="335">
        <v>0.45562988519668579</v>
      </c>
      <c r="AD19" s="377">
        <v>0.1681285947561264</v>
      </c>
    </row>
    <row r="20" spans="2:30" x14ac:dyDescent="0.2">
      <c r="B20" s="135" t="s">
        <v>61</v>
      </c>
      <c r="C20" s="335">
        <v>25.489850997924805</v>
      </c>
      <c r="D20" s="377">
        <v>1.6518752574920654</v>
      </c>
      <c r="E20" s="335">
        <v>33.470237731933594</v>
      </c>
      <c r="F20" s="377">
        <v>1.5399304628372192</v>
      </c>
      <c r="G20" s="335">
        <v>42.437541961669922</v>
      </c>
      <c r="H20" s="377">
        <v>1.6443084478378296</v>
      </c>
      <c r="I20" s="335">
        <v>40.137298583984375</v>
      </c>
      <c r="J20" s="377">
        <v>1.3815954923629761</v>
      </c>
      <c r="K20" s="335">
        <v>4.9016704559326172</v>
      </c>
      <c r="L20" s="377">
        <v>0.66355288028717041</v>
      </c>
      <c r="M20" s="335">
        <v>4.1043353080749512</v>
      </c>
      <c r="N20" s="377">
        <v>0.48917672038078308</v>
      </c>
      <c r="O20" s="335">
        <v>0.14109943807125092</v>
      </c>
      <c r="P20" s="377">
        <v>7.9279080033302307E-2</v>
      </c>
      <c r="Q20" s="335">
        <v>0.43741640448570251</v>
      </c>
      <c r="R20" s="377">
        <v>0.14589968323707581</v>
      </c>
      <c r="S20" s="331">
        <v>1.9209837913513184</v>
      </c>
      <c r="T20" s="374">
        <v>0.23838119208812714</v>
      </c>
      <c r="U20" s="331">
        <v>1.5270934104919434</v>
      </c>
      <c r="V20" s="374">
        <v>0.22216334939002991</v>
      </c>
      <c r="W20" s="331">
        <v>0.76140499114990234</v>
      </c>
      <c r="X20" s="374">
        <v>0.18711961805820465</v>
      </c>
      <c r="Y20" s="331">
        <v>1.0708683729171753</v>
      </c>
      <c r="Z20" s="374">
        <v>0.17454701662063599</v>
      </c>
      <c r="AA20" s="335">
        <v>5.8224525451660156</v>
      </c>
      <c r="AB20" s="377">
        <v>0.63189667463302612</v>
      </c>
      <c r="AC20" s="335">
        <v>5.6886019706726074</v>
      </c>
      <c r="AD20" s="377">
        <v>0.55235856771469116</v>
      </c>
    </row>
    <row r="21" spans="2:30" x14ac:dyDescent="0.2">
      <c r="B21" s="135" t="s">
        <v>60</v>
      </c>
      <c r="C21" s="335">
        <v>15.211030960083008</v>
      </c>
      <c r="D21" s="377">
        <v>0.82552897930145264</v>
      </c>
      <c r="E21" s="335">
        <v>25.970453262329102</v>
      </c>
      <c r="F21" s="377">
        <v>1.1961865425109863</v>
      </c>
      <c r="G21" s="335">
        <v>33.657859802246094</v>
      </c>
      <c r="H21" s="377">
        <v>1.0679385662078857</v>
      </c>
      <c r="I21" s="335">
        <v>33.533592224121094</v>
      </c>
      <c r="J21" s="377">
        <v>1.2366178035736084</v>
      </c>
      <c r="K21" s="335">
        <v>11.865134239196777</v>
      </c>
      <c r="L21" s="377">
        <v>0.66939431428909302</v>
      </c>
      <c r="M21" s="335">
        <v>12.677985191345215</v>
      </c>
      <c r="N21" s="377">
        <v>0.77526640892028809</v>
      </c>
      <c r="O21" s="335">
        <v>1.0497124195098877</v>
      </c>
      <c r="P21" s="377">
        <v>0.24118663370609283</v>
      </c>
      <c r="Q21" s="335">
        <v>0.95996761322021484</v>
      </c>
      <c r="R21" s="377">
        <v>0.28451898694038391</v>
      </c>
      <c r="S21" s="331">
        <v>2.3167610168457031</v>
      </c>
      <c r="T21" s="374">
        <v>0.19285902380943298</v>
      </c>
      <c r="U21" s="331">
        <v>1.5761070251464844</v>
      </c>
      <c r="V21" s="374">
        <v>0.21194243431091309</v>
      </c>
      <c r="W21" s="331">
        <v>1.6971535682678223</v>
      </c>
      <c r="X21" s="374">
        <v>0.30179592967033386</v>
      </c>
      <c r="Y21" s="331">
        <v>1.0629674196243286</v>
      </c>
      <c r="Z21" s="374">
        <v>0.15641739964485168</v>
      </c>
      <c r="AA21" s="335">
        <v>1.7402989864349365</v>
      </c>
      <c r="AB21" s="377">
        <v>0.26381111145019531</v>
      </c>
      <c r="AC21" s="335">
        <v>0.86264693737030029</v>
      </c>
      <c r="AD21" s="377">
        <v>0.19879025220870972</v>
      </c>
    </row>
    <row r="22" spans="2:30" x14ac:dyDescent="0.2">
      <c r="B22" s="135" t="s">
        <v>59</v>
      </c>
      <c r="C22" s="335">
        <v>32.410518646240234</v>
      </c>
      <c r="D22" s="377">
        <v>1.8216615915298462</v>
      </c>
      <c r="E22" s="335">
        <v>43.685073852539063</v>
      </c>
      <c r="F22" s="377">
        <v>1.6812771558761597</v>
      </c>
      <c r="G22" s="335">
        <v>27.884143829345703</v>
      </c>
      <c r="H22" s="377">
        <v>1.5662703514099121</v>
      </c>
      <c r="I22" s="335">
        <v>26.158470153808594</v>
      </c>
      <c r="J22" s="377">
        <v>1.5692552328109741</v>
      </c>
      <c r="K22" s="335">
        <v>9.9674854278564453</v>
      </c>
      <c r="L22" s="377">
        <v>0.772011399269104</v>
      </c>
      <c r="M22" s="335">
        <v>10.046847343444824</v>
      </c>
      <c r="N22" s="377">
        <v>0.70196163654327393</v>
      </c>
      <c r="O22" s="335">
        <v>0.4772738516330719</v>
      </c>
      <c r="P22" s="377">
        <v>0.31807830929756165</v>
      </c>
      <c r="Q22" s="335">
        <v>0.38878044486045837</v>
      </c>
      <c r="R22" s="377">
        <v>0.25940003991127014</v>
      </c>
      <c r="S22" s="330">
        <v>1.4690030813217163</v>
      </c>
      <c r="T22" s="71">
        <v>0.22517551481723785</v>
      </c>
      <c r="U22" s="330">
        <v>1.5007311105728149</v>
      </c>
      <c r="V22" s="71">
        <v>0.18702565133571625</v>
      </c>
      <c r="W22" s="330">
        <v>0.25131925940513611</v>
      </c>
      <c r="X22" s="71">
        <v>5.9385895729064941E-2</v>
      </c>
      <c r="Y22" s="330">
        <v>0.35426881909370422</v>
      </c>
      <c r="Z22" s="71">
        <v>0.11383688449859619</v>
      </c>
      <c r="AA22" s="335">
        <v>6.8037040531635284E-2</v>
      </c>
      <c r="AB22" s="377">
        <v>3.7818584591150284E-2</v>
      </c>
      <c r="AC22" s="335">
        <v>4.7686673700809479E-2</v>
      </c>
      <c r="AD22" s="377">
        <v>2.7848329395055771E-2</v>
      </c>
    </row>
    <row r="23" spans="2:30" x14ac:dyDescent="0.2">
      <c r="B23" s="135" t="s">
        <v>58</v>
      </c>
      <c r="C23" s="335">
        <v>40.987144470214844</v>
      </c>
      <c r="D23" s="377">
        <v>1.683394193649292</v>
      </c>
      <c r="E23" s="335">
        <v>47.756580352783203</v>
      </c>
      <c r="F23" s="377">
        <v>1.2873821258544922</v>
      </c>
      <c r="G23" s="335">
        <v>26.133342742919922</v>
      </c>
      <c r="H23" s="377">
        <v>1.350017786026001</v>
      </c>
      <c r="I23" s="335">
        <v>26.567607879638672</v>
      </c>
      <c r="J23" s="377">
        <v>1.1950631141662598</v>
      </c>
      <c r="K23" s="335">
        <v>4.544227123260498</v>
      </c>
      <c r="L23" s="377">
        <v>0.58894556760787964</v>
      </c>
      <c r="M23" s="335">
        <v>4.4000139236450195</v>
      </c>
      <c r="N23" s="377">
        <v>0.51950263977050781</v>
      </c>
      <c r="O23" s="335">
        <v>0.74874675273895264</v>
      </c>
      <c r="P23" s="377">
        <v>0.24531996250152588</v>
      </c>
      <c r="Q23" s="335">
        <v>6.9855183362960815E-2</v>
      </c>
      <c r="R23" s="377">
        <v>4.9762655049562454E-2</v>
      </c>
      <c r="S23" s="330">
        <v>1.7251498699188232</v>
      </c>
      <c r="T23" s="71">
        <v>0.19973358511924744</v>
      </c>
      <c r="U23" s="330">
        <v>1.4012759923934937</v>
      </c>
      <c r="V23" s="71">
        <v>0.17023098468780518</v>
      </c>
      <c r="W23" s="330">
        <v>0.3039843738079071</v>
      </c>
      <c r="X23" s="71">
        <v>7.8569203615188599E-2</v>
      </c>
      <c r="Y23" s="330">
        <v>0.54340219497680664</v>
      </c>
      <c r="Z23" s="71">
        <v>0.12670046091079712</v>
      </c>
      <c r="AA23" s="335">
        <v>0.2840859591960907</v>
      </c>
      <c r="AB23" s="377">
        <v>0.15153776109218597</v>
      </c>
      <c r="AC23" s="335">
        <v>0.21734680235385895</v>
      </c>
      <c r="AD23" s="377">
        <v>0.12511797249317169</v>
      </c>
    </row>
    <row r="24" spans="2:30" x14ac:dyDescent="0.2">
      <c r="B24" s="135" t="s">
        <v>57</v>
      </c>
      <c r="C24" s="335">
        <v>41.179588317871094</v>
      </c>
      <c r="D24" s="377">
        <v>1.8453700542449951</v>
      </c>
      <c r="E24" s="335">
        <v>55.626380920410156</v>
      </c>
      <c r="F24" s="377">
        <v>1.5485138893127441</v>
      </c>
      <c r="G24" s="335">
        <v>10.069169998168945</v>
      </c>
      <c r="H24" s="377">
        <v>0.82805174589157104</v>
      </c>
      <c r="I24" s="335">
        <v>10.546218872070312</v>
      </c>
      <c r="J24" s="377">
        <v>0.78140366077423096</v>
      </c>
      <c r="K24" s="335">
        <v>8.085606575012207</v>
      </c>
      <c r="L24" s="377">
        <v>0.7680206298828125</v>
      </c>
      <c r="M24" s="335">
        <v>6.6088719367980957</v>
      </c>
      <c r="N24" s="377">
        <v>0.64438027143478394</v>
      </c>
      <c r="O24" s="335">
        <v>0.72687429189682007</v>
      </c>
      <c r="P24" s="377">
        <v>0.37469369173049927</v>
      </c>
      <c r="Q24" s="335">
        <v>0.61907356977462769</v>
      </c>
      <c r="R24" s="377">
        <v>0.23023733496665955</v>
      </c>
      <c r="S24" s="330">
        <v>0.71678203344345093</v>
      </c>
      <c r="T24" s="71">
        <v>0.13586306571960449</v>
      </c>
      <c r="U24" s="330">
        <v>0.91421699523925781</v>
      </c>
      <c r="V24" s="71">
        <v>0.14676472544670105</v>
      </c>
      <c r="W24" s="330">
        <v>0.24427315592765808</v>
      </c>
      <c r="X24" s="71">
        <v>6.8722762167453766E-2</v>
      </c>
      <c r="Y24" s="330">
        <v>0.12236539274454117</v>
      </c>
      <c r="Z24" s="71">
        <v>4.5272018760442734E-2</v>
      </c>
      <c r="AA24" s="335">
        <v>5.6029412895441055E-2</v>
      </c>
      <c r="AB24" s="377">
        <v>3.7782557308673859E-2</v>
      </c>
      <c r="AC24" s="335">
        <v>0.18036697804927826</v>
      </c>
      <c r="AD24" s="377">
        <v>0.13912650942802429</v>
      </c>
    </row>
    <row r="25" spans="2:30" x14ac:dyDescent="0.2">
      <c r="B25" s="135" t="s">
        <v>56</v>
      </c>
      <c r="C25" s="335">
        <v>44.074546813964844</v>
      </c>
      <c r="D25" s="377">
        <v>2.7507152557373047</v>
      </c>
      <c r="E25" s="335">
        <v>56.903003692626953</v>
      </c>
      <c r="F25" s="377">
        <v>1.9104337692260742</v>
      </c>
      <c r="G25" s="335">
        <v>14.395174026489258</v>
      </c>
      <c r="H25" s="377">
        <v>1.5937666893005371</v>
      </c>
      <c r="I25" s="335">
        <v>14.748348236083984</v>
      </c>
      <c r="J25" s="377">
        <v>1.320233941078186</v>
      </c>
      <c r="K25" s="335">
        <v>8.0044088363647461</v>
      </c>
      <c r="L25" s="377">
        <v>1.7485220432281494</v>
      </c>
      <c r="M25" s="335">
        <v>7.034386157989502</v>
      </c>
      <c r="N25" s="377">
        <v>0.85792911052703857</v>
      </c>
      <c r="O25" s="335">
        <v>0.53589481115341187</v>
      </c>
      <c r="P25" s="377">
        <v>0.21455955505371094</v>
      </c>
      <c r="Q25" s="335">
        <v>0.39629125595092773</v>
      </c>
      <c r="R25" s="377">
        <v>0.13214088976383209</v>
      </c>
      <c r="S25" s="331">
        <v>1.8564783334732056</v>
      </c>
      <c r="T25" s="374">
        <v>0.27352267503738403</v>
      </c>
      <c r="U25" s="331">
        <v>1.1399493217468262</v>
      </c>
      <c r="V25" s="374">
        <v>0.17682060599327087</v>
      </c>
      <c r="W25" s="331">
        <v>0.22196017205715179</v>
      </c>
      <c r="X25" s="374">
        <v>4.9180835485458374E-2</v>
      </c>
      <c r="Y25" s="331">
        <v>0.53845638036727905</v>
      </c>
      <c r="Z25" s="374">
        <v>0.10474751144647598</v>
      </c>
      <c r="AA25" s="335">
        <v>1.1317119598388672</v>
      </c>
      <c r="AB25" s="377">
        <v>0.52977544069290161</v>
      </c>
      <c r="AC25" s="335">
        <v>0.58169275522232056</v>
      </c>
      <c r="AD25" s="377">
        <v>0.23672232031822205</v>
      </c>
    </row>
    <row r="26" spans="2:30" x14ac:dyDescent="0.2">
      <c r="B26" s="135" t="s">
        <v>55</v>
      </c>
      <c r="C26" s="335">
        <v>23.40936279296875</v>
      </c>
      <c r="D26" s="377">
        <v>1.8795242309570313</v>
      </c>
      <c r="E26" s="335">
        <v>30.833375930786133</v>
      </c>
      <c r="F26" s="377">
        <v>1.5671722888946533</v>
      </c>
      <c r="G26" s="335">
        <v>37.636146545410156</v>
      </c>
      <c r="H26" s="377">
        <v>1.6508940458297729</v>
      </c>
      <c r="I26" s="335">
        <v>37.872512817382812</v>
      </c>
      <c r="J26" s="377">
        <v>1.5728754997253418</v>
      </c>
      <c r="K26" s="335">
        <v>2.3901355266571045</v>
      </c>
      <c r="L26" s="377">
        <v>0.36846819519996643</v>
      </c>
      <c r="M26" s="335">
        <v>2.5499117374420166</v>
      </c>
      <c r="N26" s="377">
        <v>0.50810468196868896</v>
      </c>
      <c r="O26" s="335">
        <v>0.13656693696975708</v>
      </c>
      <c r="P26" s="377">
        <v>6.0597188770771027E-2</v>
      </c>
      <c r="Q26" s="335">
        <v>1.2910946272313595E-2</v>
      </c>
      <c r="R26" s="377">
        <v>1.2926294468343258E-2</v>
      </c>
      <c r="S26" s="331">
        <v>2.4447059631347656</v>
      </c>
      <c r="T26" s="374">
        <v>0.29169762134552002</v>
      </c>
      <c r="U26" s="331">
        <v>2.6050376892089844</v>
      </c>
      <c r="V26" s="374">
        <v>0.37757864594459534</v>
      </c>
      <c r="W26" s="331">
        <v>1.7405520677566528</v>
      </c>
      <c r="X26" s="374">
        <v>0.27542832493782043</v>
      </c>
      <c r="Y26" s="331">
        <v>2.0011184215545654</v>
      </c>
      <c r="Z26" s="374">
        <v>0.55051857233047485</v>
      </c>
      <c r="AA26" s="335">
        <v>0.36426329612731934</v>
      </c>
      <c r="AB26" s="377">
        <v>0.11723161488771439</v>
      </c>
      <c r="AC26" s="335">
        <v>0.3971615731716156</v>
      </c>
      <c r="AD26" s="377">
        <v>0.11835087835788727</v>
      </c>
    </row>
    <row r="27" spans="2:30" x14ac:dyDescent="0.2">
      <c r="B27" s="135" t="s">
        <v>54</v>
      </c>
      <c r="C27" s="335">
        <v>24.37898063659668</v>
      </c>
      <c r="D27" s="377">
        <v>2.392540454864502</v>
      </c>
      <c r="E27" s="335">
        <v>34.900203704833984</v>
      </c>
      <c r="F27" s="377">
        <v>1.349699854850769</v>
      </c>
      <c r="G27" s="335">
        <v>28.348068237304687</v>
      </c>
      <c r="H27" s="377">
        <v>1.2177848815917969</v>
      </c>
      <c r="I27" s="335">
        <v>26.691612243652344</v>
      </c>
      <c r="J27" s="377">
        <v>1.2290705442428589</v>
      </c>
      <c r="K27" s="335">
        <v>9.6273574829101562</v>
      </c>
      <c r="L27" s="377">
        <v>0.91316515207290649</v>
      </c>
      <c r="M27" s="335">
        <v>4.7676615715026855</v>
      </c>
      <c r="N27" s="377">
        <v>0.62347060441970825</v>
      </c>
      <c r="O27" s="335">
        <v>0.40504351258277893</v>
      </c>
      <c r="P27" s="377">
        <v>0.10196290910243988</v>
      </c>
      <c r="Q27" s="335">
        <v>0.39577004313468933</v>
      </c>
      <c r="R27" s="377">
        <v>0.15321426093578339</v>
      </c>
      <c r="S27" s="331">
        <v>4.768918514251709</v>
      </c>
      <c r="T27" s="374">
        <v>2.254906177520752</v>
      </c>
      <c r="U27" s="331">
        <v>1.5968064069747925</v>
      </c>
      <c r="V27" s="374">
        <v>0.20069856941699982</v>
      </c>
      <c r="W27" s="331">
        <v>0.5305408239364624</v>
      </c>
      <c r="X27" s="374">
        <v>0.13706590235233307</v>
      </c>
      <c r="Y27" s="331">
        <v>0.36866366863250732</v>
      </c>
      <c r="Z27" s="374">
        <v>0.10025333613157272</v>
      </c>
      <c r="AA27" s="335">
        <v>1.2205686569213867</v>
      </c>
      <c r="AB27" s="377">
        <v>0.34943535923957825</v>
      </c>
      <c r="AC27" s="335">
        <v>5.9317440986633301</v>
      </c>
      <c r="AD27" s="377">
        <v>0.66964858770370483</v>
      </c>
    </row>
    <row r="28" spans="2:30" x14ac:dyDescent="0.2">
      <c r="B28" s="135" t="s">
        <v>53</v>
      </c>
      <c r="C28" s="335">
        <v>33.860034942626953</v>
      </c>
      <c r="D28" s="377">
        <v>2.491034984588623</v>
      </c>
      <c r="E28" s="335">
        <v>44.956310272216797</v>
      </c>
      <c r="F28" s="377">
        <v>2.1654222011566162</v>
      </c>
      <c r="G28" s="335">
        <v>19.65643310546875</v>
      </c>
      <c r="H28" s="377">
        <v>1.4583718776702881</v>
      </c>
      <c r="I28" s="335">
        <v>17.494455337524414</v>
      </c>
      <c r="J28" s="377">
        <v>1.3282564878463745</v>
      </c>
      <c r="K28" s="335">
        <v>5.7194452285766602</v>
      </c>
      <c r="L28" s="377">
        <v>0.89514404535293579</v>
      </c>
      <c r="M28" s="335">
        <v>6.5270566940307617</v>
      </c>
      <c r="N28" s="377">
        <v>0.83060914278030396</v>
      </c>
      <c r="O28" s="335">
        <v>5.4528728127479553E-2</v>
      </c>
      <c r="P28" s="377">
        <v>3.0886350199580193E-2</v>
      </c>
      <c r="Q28" s="335">
        <v>0.46803808212280273</v>
      </c>
      <c r="R28" s="377">
        <v>0.23709684610366821</v>
      </c>
      <c r="S28" s="331">
        <v>1.0826977491378784</v>
      </c>
      <c r="T28" s="374">
        <v>0.18723870813846588</v>
      </c>
      <c r="U28" s="331">
        <v>1.0907338857650757</v>
      </c>
      <c r="V28" s="374">
        <v>0.22003099322319031</v>
      </c>
      <c r="W28" s="331">
        <v>0.28018197417259216</v>
      </c>
      <c r="X28" s="374">
        <v>6.8566784262657166E-2</v>
      </c>
      <c r="Y28" s="331">
        <v>0.68866366147994995</v>
      </c>
      <c r="Z28" s="374">
        <v>0.20510438084602356</v>
      </c>
      <c r="AA28" s="335">
        <v>1.0980902910232544</v>
      </c>
      <c r="AB28" s="377">
        <v>0.45643961429595947</v>
      </c>
      <c r="AC28" s="335">
        <v>0.21147447824478149</v>
      </c>
      <c r="AD28" s="377">
        <v>9.8892942070960999E-2</v>
      </c>
    </row>
    <row r="29" spans="2:30" x14ac:dyDescent="0.2">
      <c r="B29" s="135" t="s">
        <v>52</v>
      </c>
      <c r="C29" s="335">
        <v>35.006519317626953</v>
      </c>
      <c r="D29" s="377">
        <v>1.5415692329406738</v>
      </c>
      <c r="E29" s="335">
        <v>43.931743621826172</v>
      </c>
      <c r="F29" s="377">
        <v>1.5042405128479004</v>
      </c>
      <c r="G29" s="335">
        <v>25.294021606445312</v>
      </c>
      <c r="H29" s="377">
        <v>1.2717370986938477</v>
      </c>
      <c r="I29" s="335">
        <v>25.001672744750977</v>
      </c>
      <c r="J29" s="377">
        <v>1.3061604499816895</v>
      </c>
      <c r="K29" s="335">
        <v>6.6389760971069336</v>
      </c>
      <c r="L29" s="377">
        <v>0.60628974437713623</v>
      </c>
      <c r="M29" s="335">
        <v>6.7343897819519043</v>
      </c>
      <c r="N29" s="377">
        <v>0.67510730028152466</v>
      </c>
      <c r="O29" s="335">
        <v>0.38461899757385254</v>
      </c>
      <c r="P29" s="377">
        <v>0.12342698127031326</v>
      </c>
      <c r="Q29" s="335">
        <v>0.30817097425460815</v>
      </c>
      <c r="R29" s="377">
        <v>0.13680863380432129</v>
      </c>
      <c r="S29" s="331">
        <v>1.892245888710022</v>
      </c>
      <c r="T29" s="374">
        <v>0.26890403032302856</v>
      </c>
      <c r="U29" s="331">
        <v>1.2713736295700073</v>
      </c>
      <c r="V29" s="374">
        <v>0.25228777527809143</v>
      </c>
      <c r="W29" s="331">
        <v>0.55666649341583252</v>
      </c>
      <c r="X29" s="374">
        <v>9.1830305755138397E-2</v>
      </c>
      <c r="Y29" s="331">
        <v>0.33037179708480835</v>
      </c>
      <c r="Z29" s="374">
        <v>8.2159072160720825E-2</v>
      </c>
      <c r="AA29" s="335">
        <v>0.29560986161231995</v>
      </c>
      <c r="AB29" s="377">
        <v>9.9795185029506683E-2</v>
      </c>
      <c r="AC29" s="335">
        <v>0.12242777645587921</v>
      </c>
      <c r="AD29" s="377">
        <v>5.2884574979543686E-2</v>
      </c>
    </row>
    <row r="30" spans="2:30" x14ac:dyDescent="0.2">
      <c r="B30" s="135" t="s">
        <v>51</v>
      </c>
      <c r="C30" s="335">
        <v>42.223285675048828</v>
      </c>
      <c r="D30" s="377">
        <v>1.7970525026321411</v>
      </c>
      <c r="E30" s="335">
        <v>48.60491943359375</v>
      </c>
      <c r="F30" s="377">
        <v>1.5527678728103638</v>
      </c>
      <c r="G30" s="335">
        <v>21.491689682006836</v>
      </c>
      <c r="H30" s="377">
        <v>1.3216395378112793</v>
      </c>
      <c r="I30" s="335">
        <v>21.681875228881836</v>
      </c>
      <c r="J30" s="377">
        <v>1.1197735071182251</v>
      </c>
      <c r="K30" s="335">
        <v>10.68388557434082</v>
      </c>
      <c r="L30" s="377">
        <v>0.80982625484466553</v>
      </c>
      <c r="M30" s="335">
        <v>8.8647661209106445</v>
      </c>
      <c r="N30" s="377">
        <v>0.70879483222961426</v>
      </c>
      <c r="O30" s="335">
        <v>0.55440038442611694</v>
      </c>
      <c r="P30" s="377">
        <v>0.26873549818992615</v>
      </c>
      <c r="Q30" s="335">
        <v>0.3865618109703064</v>
      </c>
      <c r="R30" s="377">
        <v>0.14513437449932098</v>
      </c>
      <c r="S30" s="331">
        <v>1.2801510095596313</v>
      </c>
      <c r="T30" s="374">
        <v>0.16662758588790894</v>
      </c>
      <c r="U30" s="331">
        <v>1.3304678201675415</v>
      </c>
      <c r="V30" s="374">
        <v>0.20859962701797485</v>
      </c>
      <c r="W30" s="331">
        <v>0.61348980665206909</v>
      </c>
      <c r="X30" s="374">
        <v>0.12882205843925476</v>
      </c>
      <c r="Y30" s="331">
        <v>0.60758942365646362</v>
      </c>
      <c r="Z30" s="374">
        <v>0.11421841382980347</v>
      </c>
      <c r="AA30" s="335">
        <v>0.31409743428230286</v>
      </c>
      <c r="AB30" s="377">
        <v>0.10410646349191666</v>
      </c>
      <c r="AC30" s="335">
        <v>0.20218566060066223</v>
      </c>
      <c r="AD30" s="377">
        <v>7.7754981815814972E-2</v>
      </c>
    </row>
    <row r="31" spans="2:30" x14ac:dyDescent="0.2">
      <c r="B31" s="135" t="s">
        <v>50</v>
      </c>
      <c r="C31" s="335">
        <v>17.647119522094727</v>
      </c>
      <c r="D31" s="377">
        <v>1.2964208126068115</v>
      </c>
      <c r="E31" s="335">
        <v>21.678510665893555</v>
      </c>
      <c r="F31" s="377">
        <v>1.4397380352020264</v>
      </c>
      <c r="G31" s="335">
        <v>49.755714416503906</v>
      </c>
      <c r="H31" s="377">
        <v>1.4412208795547485</v>
      </c>
      <c r="I31" s="335">
        <v>50.199337005615234</v>
      </c>
      <c r="J31" s="377">
        <v>1.3492624759674072</v>
      </c>
      <c r="K31" s="335">
        <v>3.7761454582214355</v>
      </c>
      <c r="L31" s="377">
        <v>0.55932670831680298</v>
      </c>
      <c r="M31" s="335">
        <v>3.8042988777160645</v>
      </c>
      <c r="N31" s="377">
        <v>0.46625658869743347</v>
      </c>
      <c r="O31" s="335">
        <v>0.45233851671218872</v>
      </c>
      <c r="P31" s="377">
        <v>0.21456848084926605</v>
      </c>
      <c r="Q31" s="335">
        <v>0.3982352614402771</v>
      </c>
      <c r="R31" s="377">
        <v>0.19128063321113586</v>
      </c>
      <c r="S31" s="331">
        <v>2.5124001502990723</v>
      </c>
      <c r="T31" s="374">
        <v>0.66863054037094116</v>
      </c>
      <c r="U31" s="331">
        <v>1.7388396263122559</v>
      </c>
      <c r="V31" s="374">
        <v>0.21717067062854767</v>
      </c>
      <c r="W31" s="331">
        <v>3.1803824901580811</v>
      </c>
      <c r="X31" s="374">
        <v>0.48443958163261414</v>
      </c>
      <c r="Y31" s="331">
        <v>3.2085981369018555</v>
      </c>
      <c r="Z31" s="374">
        <v>0.52737230062484741</v>
      </c>
      <c r="AA31" s="335">
        <v>4.0711736679077148</v>
      </c>
      <c r="AB31" s="377">
        <v>0.64275217056274414</v>
      </c>
      <c r="AC31" s="335">
        <v>3.4743547439575195</v>
      </c>
      <c r="AD31" s="377">
        <v>0.49057468771934509</v>
      </c>
    </row>
    <row r="32" spans="2:30" x14ac:dyDescent="0.2">
      <c r="B32" s="135" t="s">
        <v>49</v>
      </c>
      <c r="C32" s="335">
        <v>42.215286254882813</v>
      </c>
      <c r="D32" s="377">
        <v>2.5121488571166992</v>
      </c>
      <c r="E32" s="335">
        <v>59.627861022949219</v>
      </c>
      <c r="F32" s="377">
        <v>1.8999425172805786</v>
      </c>
      <c r="G32" s="335">
        <v>9.6014404296875</v>
      </c>
      <c r="H32" s="377">
        <v>0.98106765747070313</v>
      </c>
      <c r="I32" s="335">
        <v>9.9762649536132812</v>
      </c>
      <c r="J32" s="377">
        <v>1.2174376249313354</v>
      </c>
      <c r="K32" s="335">
        <v>7.3072409629821777</v>
      </c>
      <c r="L32" s="377">
        <v>0.89605820178985596</v>
      </c>
      <c r="M32" s="335">
        <v>6.7867569923400879</v>
      </c>
      <c r="N32" s="377">
        <v>0.81827372312545776</v>
      </c>
      <c r="O32" s="335">
        <v>1.0908910036087036</v>
      </c>
      <c r="P32" s="377">
        <v>0.35897988080978394</v>
      </c>
      <c r="Q32" s="335">
        <v>1.1050573587417603</v>
      </c>
      <c r="R32" s="377">
        <v>0.3267592191696167</v>
      </c>
      <c r="S32" s="331">
        <v>1.1749267578125</v>
      </c>
      <c r="T32" s="374">
        <v>0.1941257119178772</v>
      </c>
      <c r="U32" s="331">
        <v>0.90020811557769775</v>
      </c>
      <c r="V32" s="374">
        <v>0.18694104254245758</v>
      </c>
      <c r="W32" s="331">
        <v>7.9210862517356873E-2</v>
      </c>
      <c r="X32" s="374">
        <v>4.3143104761838913E-2</v>
      </c>
      <c r="Y32" s="331">
        <v>0.52044552564620972</v>
      </c>
      <c r="Z32" s="374">
        <v>0.15015219151973724</v>
      </c>
      <c r="AA32" s="335">
        <v>2.3427838459610939E-2</v>
      </c>
      <c r="AB32" s="377">
        <v>1.3596334494650364E-2</v>
      </c>
      <c r="AC32" s="335">
        <v>4.8868004232645035E-2</v>
      </c>
      <c r="AD32" s="377">
        <v>3.8574643433094025E-2</v>
      </c>
    </row>
    <row r="33" spans="2:30" x14ac:dyDescent="0.2">
      <c r="B33" s="135" t="s">
        <v>48</v>
      </c>
      <c r="C33" s="335">
        <v>31.683895111083984</v>
      </c>
      <c r="D33" s="377">
        <v>1.9351072311401367</v>
      </c>
      <c r="E33" s="335">
        <v>48.160953521728516</v>
      </c>
      <c r="F33" s="377">
        <v>1.5970861911773682</v>
      </c>
      <c r="G33" s="335">
        <v>20.61247444152832</v>
      </c>
      <c r="H33" s="377">
        <v>1.2248525619506836</v>
      </c>
      <c r="I33" s="335">
        <v>16.054632186889648</v>
      </c>
      <c r="J33" s="377">
        <v>1.2077564001083374</v>
      </c>
      <c r="K33" s="335">
        <v>4.2543678283691406</v>
      </c>
      <c r="L33" s="377">
        <v>0.59984290599822998</v>
      </c>
      <c r="M33" s="335">
        <v>3.241358757019043</v>
      </c>
      <c r="N33" s="377">
        <v>0.49733844399452209</v>
      </c>
      <c r="O33" s="335">
        <v>0.67449659109115601</v>
      </c>
      <c r="P33" s="377">
        <v>0.4186311662197113</v>
      </c>
      <c r="Q33" s="335">
        <v>0.39005222916603088</v>
      </c>
      <c r="R33" s="377">
        <v>0.20382668077945709</v>
      </c>
      <c r="S33" s="331">
        <v>1.4869970083236694</v>
      </c>
      <c r="T33" s="374">
        <v>0.22624872624874115</v>
      </c>
      <c r="U33" s="331">
        <v>1.2604092359542847</v>
      </c>
      <c r="V33" s="374">
        <v>0.22323554754257202</v>
      </c>
      <c r="W33" s="331">
        <v>0.21556620299816132</v>
      </c>
      <c r="X33" s="374">
        <v>5.7574000209569931E-2</v>
      </c>
      <c r="Y33" s="331">
        <v>0.83838868141174316</v>
      </c>
      <c r="Z33" s="374">
        <v>0.2701469361782074</v>
      </c>
      <c r="AA33" s="335">
        <v>0.63331818580627441</v>
      </c>
      <c r="AB33" s="377">
        <v>0.15380586683750153</v>
      </c>
      <c r="AC33" s="335">
        <v>0.40574544668197632</v>
      </c>
      <c r="AD33" s="377">
        <v>0.12955336272716522</v>
      </c>
    </row>
    <row r="34" spans="2:30" x14ac:dyDescent="0.2">
      <c r="B34" s="135" t="s">
        <v>47</v>
      </c>
      <c r="C34" s="335">
        <v>37.061916351318359</v>
      </c>
      <c r="D34" s="377">
        <v>1.6665143966674805</v>
      </c>
      <c r="E34" s="335">
        <v>43.480171203613281</v>
      </c>
      <c r="F34" s="377">
        <v>1.5535383224487305</v>
      </c>
      <c r="G34" s="335">
        <v>33.3638916015625</v>
      </c>
      <c r="H34" s="377">
        <v>1.625078558921814</v>
      </c>
      <c r="I34" s="335">
        <v>33.494529724121094</v>
      </c>
      <c r="J34" s="377">
        <v>1.5064315795898437</v>
      </c>
      <c r="K34" s="335">
        <v>4.076387882232666</v>
      </c>
      <c r="L34" s="377">
        <v>0.59722459316253662</v>
      </c>
      <c r="M34" s="335">
        <v>3.9914586544036865</v>
      </c>
      <c r="N34" s="377">
        <v>0.44666901230812073</v>
      </c>
      <c r="O34" s="335">
        <v>0.17773661017417908</v>
      </c>
      <c r="P34" s="377">
        <v>0.12231797724962234</v>
      </c>
      <c r="Q34" s="335">
        <v>0.20826679468154907</v>
      </c>
      <c r="R34" s="377">
        <v>9.1807566583156586E-2</v>
      </c>
      <c r="S34" s="330">
        <v>2.0419731140136719</v>
      </c>
      <c r="T34" s="71">
        <v>0.23413905501365662</v>
      </c>
      <c r="U34" s="330">
        <v>1.794194221496582</v>
      </c>
      <c r="V34" s="71">
        <v>0.21138679981231689</v>
      </c>
      <c r="W34" s="330">
        <v>0.7629932165145874</v>
      </c>
      <c r="X34" s="71">
        <v>0.12199381738901138</v>
      </c>
      <c r="Y34" s="330">
        <v>1.2804416418075562</v>
      </c>
      <c r="Z34" s="71">
        <v>0.24296720325946808</v>
      </c>
      <c r="AA34" s="335">
        <v>0.44704103469848633</v>
      </c>
      <c r="AB34" s="377">
        <v>0.13840663433074951</v>
      </c>
      <c r="AC34" s="335">
        <v>0.26473000645637512</v>
      </c>
      <c r="AD34" s="377">
        <v>8.007252961397171E-2</v>
      </c>
    </row>
    <row r="35" spans="2:30" x14ac:dyDescent="0.2">
      <c r="B35" s="135" t="s">
        <v>46</v>
      </c>
      <c r="C35" s="335">
        <v>27.335256576538086</v>
      </c>
      <c r="D35" s="377">
        <v>1.3888394832611084</v>
      </c>
      <c r="E35" s="335">
        <v>35.567161560058594</v>
      </c>
      <c r="F35" s="377">
        <v>1.3560217618942261</v>
      </c>
      <c r="G35" s="335">
        <v>36.704608917236328</v>
      </c>
      <c r="H35" s="377">
        <v>1.4189156293869019</v>
      </c>
      <c r="I35" s="335">
        <v>32.858413696289063</v>
      </c>
      <c r="J35" s="377">
        <v>1.2629002332687378</v>
      </c>
      <c r="K35" s="335">
        <v>6.8604416847229004</v>
      </c>
      <c r="L35" s="377">
        <v>0.77805471420288086</v>
      </c>
      <c r="M35" s="335">
        <v>6.6463918685913086</v>
      </c>
      <c r="N35" s="377">
        <v>0.91012787818908691</v>
      </c>
      <c r="O35" s="335">
        <v>0.50539416074752808</v>
      </c>
      <c r="P35" s="377">
        <v>0.22470536828041077</v>
      </c>
      <c r="Q35" s="335">
        <v>0.55060619115829468</v>
      </c>
      <c r="R35" s="377">
        <v>0.16727660596370697</v>
      </c>
      <c r="S35" s="330">
        <v>2.8535501956939697</v>
      </c>
      <c r="T35" s="71">
        <v>0.32192039489746094</v>
      </c>
      <c r="U35" s="330">
        <v>2.2421619892120361</v>
      </c>
      <c r="V35" s="71">
        <v>0.26855048537254333</v>
      </c>
      <c r="W35" s="330">
        <v>1.3182823657989502</v>
      </c>
      <c r="X35" s="71">
        <v>0.23662443459033966</v>
      </c>
      <c r="Y35" s="330">
        <v>0.6522565484046936</v>
      </c>
      <c r="Z35" s="71">
        <v>0.13446266949176788</v>
      </c>
      <c r="AA35" s="335">
        <v>0.10629060119390488</v>
      </c>
      <c r="AB35" s="377">
        <v>5.302756279706955E-2</v>
      </c>
      <c r="AC35" s="335">
        <v>0.23539361357688904</v>
      </c>
      <c r="AD35" s="377">
        <v>0.1104147881269455</v>
      </c>
    </row>
    <row r="36" spans="2:30" x14ac:dyDescent="0.2">
      <c r="B36" s="135" t="s">
        <v>45</v>
      </c>
      <c r="C36" s="335">
        <v>41.75933837890625</v>
      </c>
      <c r="D36" s="377">
        <v>2.0927903652191162</v>
      </c>
      <c r="E36" s="335">
        <v>52.569789886474609</v>
      </c>
      <c r="F36" s="377">
        <v>1.4542999267578125</v>
      </c>
      <c r="G36" s="335">
        <v>28.734365463256836</v>
      </c>
      <c r="H36" s="377">
        <v>1.6891167163848877</v>
      </c>
      <c r="I36" s="335">
        <v>25.562089920043945</v>
      </c>
      <c r="J36" s="377">
        <v>1.2657678127288818</v>
      </c>
      <c r="K36" s="335">
        <v>6.215601921081543</v>
      </c>
      <c r="L36" s="377">
        <v>0.95403510332107544</v>
      </c>
      <c r="M36" s="335">
        <v>4.6780829429626465</v>
      </c>
      <c r="N36" s="377">
        <v>0.59386175870895386</v>
      </c>
      <c r="O36" s="335">
        <v>0.16657845675945282</v>
      </c>
      <c r="P36" s="377">
        <v>9.6262238919734955E-2</v>
      </c>
      <c r="Q36" s="335">
        <v>0.22367566823959351</v>
      </c>
      <c r="R36" s="377">
        <v>0.12290734052658081</v>
      </c>
      <c r="S36" s="330">
        <v>1.6018890142440796</v>
      </c>
      <c r="T36" s="71">
        <v>0.25408166646957397</v>
      </c>
      <c r="U36" s="330">
        <v>1.2501804828643799</v>
      </c>
      <c r="V36" s="71">
        <v>0.19466863572597504</v>
      </c>
      <c r="W36" s="330">
        <v>1.4944053888320923</v>
      </c>
      <c r="X36" s="71">
        <v>0.35911211371421814</v>
      </c>
      <c r="Y36" s="330">
        <v>0.77312517166137695</v>
      </c>
      <c r="Z36" s="71">
        <v>0.14950853586196899</v>
      </c>
      <c r="AA36" s="335">
        <v>0.9977562427520752</v>
      </c>
      <c r="AB36" s="377">
        <v>0.20790283381938934</v>
      </c>
      <c r="AC36" s="335">
        <v>0.91171896457672119</v>
      </c>
      <c r="AD36" s="377">
        <v>0.26092416048049927</v>
      </c>
    </row>
    <row r="37" spans="2:30" x14ac:dyDescent="0.2">
      <c r="B37" s="135" t="s">
        <v>44</v>
      </c>
      <c r="C37" s="335">
        <v>30.663511276245117</v>
      </c>
      <c r="D37" s="377">
        <v>1.7396155595779419</v>
      </c>
      <c r="E37" s="335">
        <v>39.300624847412109</v>
      </c>
      <c r="F37" s="377">
        <v>1.6855660676956177</v>
      </c>
      <c r="G37" s="335">
        <v>36.608448028564453</v>
      </c>
      <c r="H37" s="377">
        <v>1.4827868938446045</v>
      </c>
      <c r="I37" s="335">
        <v>34.581588745117188</v>
      </c>
      <c r="J37" s="377">
        <v>1.4574639797210693</v>
      </c>
      <c r="K37" s="335">
        <v>9.1860313415527344</v>
      </c>
      <c r="L37" s="377">
        <v>1.0866729021072388</v>
      </c>
      <c r="M37" s="335">
        <v>7.2921476364135742</v>
      </c>
      <c r="N37" s="377">
        <v>0.61501491069793701</v>
      </c>
      <c r="O37" s="335">
        <v>9.8713986575603485E-2</v>
      </c>
      <c r="P37" s="377">
        <v>5.3919963538646698E-2</v>
      </c>
      <c r="Q37" s="335">
        <v>0.35800850391387939</v>
      </c>
      <c r="R37" s="377">
        <v>0.16369491815567017</v>
      </c>
      <c r="S37" s="331">
        <v>1.5383017063140869</v>
      </c>
      <c r="T37" s="374">
        <v>0.25091877579689026</v>
      </c>
      <c r="U37" s="331">
        <v>1.062483549118042</v>
      </c>
      <c r="V37" s="374">
        <v>0.14605827629566193</v>
      </c>
      <c r="W37" s="331">
        <v>0.36317518353462219</v>
      </c>
      <c r="X37" s="374">
        <v>8.9564532041549683E-2</v>
      </c>
      <c r="Y37" s="331">
        <v>0.77644085884094238</v>
      </c>
      <c r="Z37" s="374">
        <v>0.13604293763637543</v>
      </c>
      <c r="AA37" s="335">
        <v>0.19029456377029419</v>
      </c>
      <c r="AB37" s="377">
        <v>8.1205844879150391E-2</v>
      </c>
      <c r="AC37" s="335">
        <v>6.0217704623937607E-2</v>
      </c>
      <c r="AD37" s="377">
        <v>2.8712611645460129E-2</v>
      </c>
    </row>
    <row r="38" spans="2:30" x14ac:dyDescent="0.2">
      <c r="B38" s="135" t="s">
        <v>43</v>
      </c>
      <c r="C38" s="335">
        <v>21.978679656982422</v>
      </c>
      <c r="D38" s="377">
        <v>1.6746537685394287</v>
      </c>
      <c r="E38" s="335">
        <v>32.15447998046875</v>
      </c>
      <c r="F38" s="377">
        <v>1.3515090942382813</v>
      </c>
      <c r="G38" s="335">
        <v>38.693878173828125</v>
      </c>
      <c r="H38" s="377">
        <v>1.5300087928771973</v>
      </c>
      <c r="I38" s="335">
        <v>34.861972808837891</v>
      </c>
      <c r="J38" s="377">
        <v>1.2125056982040405</v>
      </c>
      <c r="K38" s="335">
        <v>10.905345916748047</v>
      </c>
      <c r="L38" s="377">
        <v>1.0113108158111572</v>
      </c>
      <c r="M38" s="335">
        <v>11.173781394958496</v>
      </c>
      <c r="N38" s="377">
        <v>0.91242873668670654</v>
      </c>
      <c r="O38" s="335">
        <v>0.3316158652305603</v>
      </c>
      <c r="P38" s="377">
        <v>0.15507857501506805</v>
      </c>
      <c r="Q38" s="335">
        <v>0.37643638253211975</v>
      </c>
      <c r="R38" s="377">
        <v>0.1622079610824585</v>
      </c>
      <c r="S38" s="331">
        <v>3.0503897666931152</v>
      </c>
      <c r="T38" s="374">
        <v>0.42192399501800537</v>
      </c>
      <c r="U38" s="331">
        <v>2.063291072845459</v>
      </c>
      <c r="V38" s="374">
        <v>0.25537323951721191</v>
      </c>
      <c r="W38" s="331">
        <v>1.8047885894775391</v>
      </c>
      <c r="X38" s="374">
        <v>0.28555995225906372</v>
      </c>
      <c r="Y38" s="331">
        <v>2.0514132976531982</v>
      </c>
      <c r="Z38" s="374">
        <v>0.28469231724739075</v>
      </c>
      <c r="AA38" s="335">
        <v>0.53124457597732544</v>
      </c>
      <c r="AB38" s="377">
        <v>0.14217120409011841</v>
      </c>
      <c r="AC38" s="335">
        <v>0.23411598801612854</v>
      </c>
      <c r="AD38" s="377">
        <v>0.14482520520687103</v>
      </c>
    </row>
    <row r="39" spans="2:30" x14ac:dyDescent="0.2">
      <c r="B39" s="135" t="s">
        <v>42</v>
      </c>
      <c r="C39" s="335">
        <v>50.683753967285156</v>
      </c>
      <c r="D39" s="377">
        <v>1.9468134641647339</v>
      </c>
      <c r="E39" s="335">
        <v>52.803974151611328</v>
      </c>
      <c r="F39" s="377">
        <v>1.5640112161636353</v>
      </c>
      <c r="G39" s="335">
        <v>11.975967407226563</v>
      </c>
      <c r="H39" s="377">
        <v>0.97439932823181152</v>
      </c>
      <c r="I39" s="335">
        <v>13.435869216918945</v>
      </c>
      <c r="J39" s="377">
        <v>0.98717159032821655</v>
      </c>
      <c r="K39" s="335">
        <v>7.9355144500732422</v>
      </c>
      <c r="L39" s="377">
        <v>0.78604400157928467</v>
      </c>
      <c r="M39" s="335">
        <v>8.2472171783447266</v>
      </c>
      <c r="N39" s="377">
        <v>0.77452093362808228</v>
      </c>
      <c r="O39" s="335">
        <v>3.2927567958831787</v>
      </c>
      <c r="P39" s="377">
        <v>0.38273867964744568</v>
      </c>
      <c r="Q39" s="335">
        <v>4.5554447174072266</v>
      </c>
      <c r="R39" s="377">
        <v>0.76578629016876221</v>
      </c>
      <c r="S39" s="331">
        <v>1.6041839122772217</v>
      </c>
      <c r="T39" s="374">
        <v>0.26524385809898376</v>
      </c>
      <c r="U39" s="331">
        <v>1.9483007192611694</v>
      </c>
      <c r="V39" s="374">
        <v>0.286722332239151</v>
      </c>
      <c r="W39" s="331">
        <v>0.25577470660209656</v>
      </c>
      <c r="X39" s="374">
        <v>9.3238651752471924E-2</v>
      </c>
      <c r="Y39" s="331">
        <v>0.37745165824890137</v>
      </c>
      <c r="Z39" s="374">
        <v>9.2443816363811493E-2</v>
      </c>
      <c r="AA39" s="335">
        <v>0.34445154666900635</v>
      </c>
      <c r="AB39" s="377">
        <v>0.12722429633140564</v>
      </c>
      <c r="AC39" s="335">
        <v>0.45306301116943359</v>
      </c>
      <c r="AD39" s="377">
        <v>0.23673456907272339</v>
      </c>
    </row>
    <row r="40" spans="2:30" x14ac:dyDescent="0.2">
      <c r="B40" s="135" t="s">
        <v>41</v>
      </c>
      <c r="C40" s="335">
        <v>27.977121353149414</v>
      </c>
      <c r="D40" s="377">
        <v>1.4819884300231934</v>
      </c>
      <c r="E40" s="335">
        <v>38.92291259765625</v>
      </c>
      <c r="F40" s="377">
        <v>1.6971943378448486</v>
      </c>
      <c r="G40" s="335">
        <v>35.960285186767578</v>
      </c>
      <c r="H40" s="377">
        <v>1.7764297723770142</v>
      </c>
      <c r="I40" s="335">
        <v>30.385763168334961</v>
      </c>
      <c r="J40" s="377">
        <v>1.4796773195266724</v>
      </c>
      <c r="K40" s="335">
        <v>6.0406599044799805</v>
      </c>
      <c r="L40" s="377">
        <v>0.72944259643554688</v>
      </c>
      <c r="M40" s="335">
        <v>6.4366912841796875</v>
      </c>
      <c r="N40" s="377">
        <v>0.6559528112411499</v>
      </c>
      <c r="O40" s="335">
        <v>4.2569580078125</v>
      </c>
      <c r="P40" s="377">
        <v>0.56640124320983887</v>
      </c>
      <c r="Q40" s="335">
        <v>4.5109701156616211</v>
      </c>
      <c r="R40" s="377">
        <v>0.56811410188674927</v>
      </c>
      <c r="S40" s="331">
        <v>2.1475701332092285</v>
      </c>
      <c r="T40" s="374">
        <v>0.25081893801689148</v>
      </c>
      <c r="U40" s="331">
        <v>1.7488559484481812</v>
      </c>
      <c r="V40" s="374">
        <v>0.26994788646697998</v>
      </c>
      <c r="W40" s="331">
        <v>0.55459964275360107</v>
      </c>
      <c r="X40" s="374">
        <v>0.14061909914016724</v>
      </c>
      <c r="Y40" s="331">
        <v>0.52531862258911133</v>
      </c>
      <c r="Z40" s="374">
        <v>0.11729417741298676</v>
      </c>
      <c r="AA40" s="335">
        <v>2.1139960289001465</v>
      </c>
      <c r="AB40" s="377">
        <v>0.53891229629516602</v>
      </c>
      <c r="AC40" s="335">
        <v>1.7098439931869507</v>
      </c>
      <c r="AD40" s="377">
        <v>0.33526355028152466</v>
      </c>
    </row>
    <row r="41" spans="2:30" x14ac:dyDescent="0.2">
      <c r="B41" s="135" t="s">
        <v>40</v>
      </c>
      <c r="C41" s="335">
        <v>38.923774719238281</v>
      </c>
      <c r="D41" s="377">
        <v>1.5126924514770508</v>
      </c>
      <c r="E41" s="335">
        <v>50.916713714599609</v>
      </c>
      <c r="F41" s="377">
        <v>1.3965649604797363</v>
      </c>
      <c r="G41" s="335">
        <v>18.356861114501953</v>
      </c>
      <c r="H41" s="377">
        <v>1.1145895719528198</v>
      </c>
      <c r="I41" s="335">
        <v>16.042949676513672</v>
      </c>
      <c r="J41" s="377">
        <v>1.0180952548980713</v>
      </c>
      <c r="K41" s="335">
        <v>6.6482753753662109</v>
      </c>
      <c r="L41" s="377">
        <v>0.68159818649291992</v>
      </c>
      <c r="M41" s="335">
        <v>6.035273551940918</v>
      </c>
      <c r="N41" s="377">
        <v>0.60951238870620728</v>
      </c>
      <c r="O41" s="335">
        <v>0.24098709225654602</v>
      </c>
      <c r="P41" s="377">
        <v>0.11740351468324661</v>
      </c>
      <c r="Q41" s="335">
        <v>0.3193662166595459</v>
      </c>
      <c r="R41" s="377">
        <v>0.13487173616886139</v>
      </c>
      <c r="S41" s="331">
        <v>1.6562203168869019</v>
      </c>
      <c r="T41" s="374">
        <v>0.24033623933792114</v>
      </c>
      <c r="U41" s="331">
        <v>1.504468560218811</v>
      </c>
      <c r="V41" s="374">
        <v>0.20479641854763031</v>
      </c>
      <c r="W41" s="331">
        <v>0.2189343273639679</v>
      </c>
      <c r="X41" s="374">
        <v>7.7541559934616089E-2</v>
      </c>
      <c r="Y41" s="331">
        <v>0.22732889652252197</v>
      </c>
      <c r="Z41" s="374">
        <v>6.6842369735240936E-2</v>
      </c>
      <c r="AA41" s="335">
        <v>0.51132196187973022</v>
      </c>
      <c r="AB41" s="377">
        <v>0.1279977560043335</v>
      </c>
      <c r="AC41" s="335">
        <v>0.77337354421615601</v>
      </c>
      <c r="AD41" s="377">
        <v>0.18809324502944946</v>
      </c>
    </row>
    <row r="42" spans="2:30" x14ac:dyDescent="0.2">
      <c r="B42" s="135" t="s">
        <v>39</v>
      </c>
      <c r="C42" s="335">
        <v>34.804409027099609</v>
      </c>
      <c r="D42" s="377">
        <v>2.4284069538116455</v>
      </c>
      <c r="E42" s="335">
        <v>45.623664855957031</v>
      </c>
      <c r="F42" s="377">
        <v>1.7608163356781006</v>
      </c>
      <c r="G42" s="335">
        <v>20.596035003662109</v>
      </c>
      <c r="H42" s="377">
        <v>1.4212377071380615</v>
      </c>
      <c r="I42" s="335">
        <v>20.56108283996582</v>
      </c>
      <c r="J42" s="377">
        <v>1.4025189876556396</v>
      </c>
      <c r="K42" s="335">
        <v>3.2418298721313477</v>
      </c>
      <c r="L42" s="377">
        <v>0.45754468441009521</v>
      </c>
      <c r="M42" s="335">
        <v>4.0009579658508301</v>
      </c>
      <c r="N42" s="377">
        <v>0.55796355009078979</v>
      </c>
      <c r="O42" s="335">
        <v>4.1407084465026855</v>
      </c>
      <c r="P42" s="377">
        <v>0.80065757036209106</v>
      </c>
      <c r="Q42" s="335">
        <v>2.4320869445800781</v>
      </c>
      <c r="R42" s="377">
        <v>0.54908043146133423</v>
      </c>
      <c r="S42" s="331">
        <v>1.715090274810791</v>
      </c>
      <c r="T42" s="374">
        <v>0.29718655347824097</v>
      </c>
      <c r="U42" s="331">
        <v>1.1424171924591064</v>
      </c>
      <c r="V42" s="374">
        <v>0.20624706149101257</v>
      </c>
      <c r="W42" s="331">
        <v>0.14073862135410309</v>
      </c>
      <c r="X42" s="374">
        <v>5.9144116938114166E-2</v>
      </c>
      <c r="Y42" s="331">
        <v>0.4648398756980896</v>
      </c>
      <c r="Z42" s="374">
        <v>0.11896598339080811</v>
      </c>
      <c r="AA42" s="335">
        <v>0.42486962676048279</v>
      </c>
      <c r="AB42" s="377">
        <v>0.18219806253910065</v>
      </c>
      <c r="AC42" s="335">
        <v>0.11358203738927841</v>
      </c>
      <c r="AD42" s="377">
        <v>8.9636214077472687E-2</v>
      </c>
    </row>
    <row r="43" spans="2:30" x14ac:dyDescent="0.2">
      <c r="B43" s="135" t="s">
        <v>38</v>
      </c>
      <c r="C43" s="335">
        <v>34.038707733154297</v>
      </c>
      <c r="D43" s="377">
        <v>1.4896237850189209</v>
      </c>
      <c r="E43" s="335">
        <v>45.196949005126953</v>
      </c>
      <c r="F43" s="377">
        <v>1.9359650611877441</v>
      </c>
      <c r="G43" s="335">
        <v>37.231220245361328</v>
      </c>
      <c r="H43" s="377">
        <v>1.4833724498748779</v>
      </c>
      <c r="I43" s="335">
        <v>31.300344467163086</v>
      </c>
      <c r="J43" s="377">
        <v>1.7255393266677856</v>
      </c>
      <c r="K43" s="335">
        <v>4.5880208015441895</v>
      </c>
      <c r="L43" s="377">
        <v>0.3722202479839325</v>
      </c>
      <c r="M43" s="335">
        <v>4.618919849395752</v>
      </c>
      <c r="N43" s="377">
        <v>0.53172272443771362</v>
      </c>
      <c r="O43" s="335">
        <v>0.4591045081615448</v>
      </c>
      <c r="P43" s="377">
        <v>0.11278349161148071</v>
      </c>
      <c r="Q43" s="335">
        <v>0.8885951042175293</v>
      </c>
      <c r="R43" s="377">
        <v>0.28785160183906555</v>
      </c>
      <c r="S43" s="331">
        <v>1.4713221788406372</v>
      </c>
      <c r="T43" s="374">
        <v>0.19525220990180969</v>
      </c>
      <c r="U43" s="331">
        <v>0.99004518985748291</v>
      </c>
      <c r="V43" s="374">
        <v>0.18985730409622192</v>
      </c>
      <c r="W43" s="331">
        <v>0.60477995872497559</v>
      </c>
      <c r="X43" s="374">
        <v>0.10254010558128357</v>
      </c>
      <c r="Y43" s="331">
        <v>0.84007543325424194</v>
      </c>
      <c r="Z43" s="374">
        <v>0.17999090254306793</v>
      </c>
      <c r="AA43" s="335">
        <v>0.8962821364402771</v>
      </c>
      <c r="AB43" s="377">
        <v>0.20254538953304291</v>
      </c>
      <c r="AC43" s="335">
        <v>0.44907596707344055</v>
      </c>
      <c r="AD43" s="377">
        <v>0.16264504194259644</v>
      </c>
    </row>
    <row r="44" spans="2:30" x14ac:dyDescent="0.2">
      <c r="B44" s="135" t="s">
        <v>37</v>
      </c>
      <c r="C44" s="336">
        <v>43.267719268798828</v>
      </c>
      <c r="D44" s="378">
        <v>1.8340719938278198</v>
      </c>
      <c r="E44" s="336">
        <v>51.88543701171875</v>
      </c>
      <c r="F44" s="378">
        <v>2.1191089153289795</v>
      </c>
      <c r="G44" s="336">
        <v>22.694128036499023</v>
      </c>
      <c r="H44" s="378">
        <v>1.3960931301116943</v>
      </c>
      <c r="I44" s="336">
        <v>21.633710861206055</v>
      </c>
      <c r="J44" s="378">
        <v>1.5975341796875</v>
      </c>
      <c r="K44" s="336">
        <v>6.6178650856018066</v>
      </c>
      <c r="L44" s="378">
        <v>0.59067696332931519</v>
      </c>
      <c r="M44" s="336">
        <v>7.6680154800415039</v>
      </c>
      <c r="N44" s="378">
        <v>0.81080150604248047</v>
      </c>
      <c r="O44" s="336">
        <v>0.11996668577194214</v>
      </c>
      <c r="P44" s="378">
        <v>9.0311147272586823E-2</v>
      </c>
      <c r="Q44" s="336">
        <v>0.31398528814315796</v>
      </c>
      <c r="R44" s="378">
        <v>0.13157071173191071</v>
      </c>
      <c r="S44" s="331">
        <v>1.3596886396408081</v>
      </c>
      <c r="T44" s="374">
        <v>0.24838657677173615</v>
      </c>
      <c r="U44" s="331">
        <v>0.7869422435760498</v>
      </c>
      <c r="V44" s="374">
        <v>0.13315463066101074</v>
      </c>
      <c r="W44" s="331">
        <v>0.34826692938804626</v>
      </c>
      <c r="X44" s="374">
        <v>7.4428386986255646E-2</v>
      </c>
      <c r="Y44" s="331">
        <v>0.72452157735824585</v>
      </c>
      <c r="Z44" s="374">
        <v>0.12015584111213684</v>
      </c>
      <c r="AA44" s="336">
        <v>4.0848162025213242E-2</v>
      </c>
      <c r="AB44" s="378">
        <v>4.0960930287837982E-2</v>
      </c>
      <c r="AC44" s="336">
        <v>0.24111784994602203</v>
      </c>
      <c r="AD44" s="378">
        <v>0.10583829134702682</v>
      </c>
    </row>
    <row r="45" spans="2:30" ht="13.5" thickBot="1" x14ac:dyDescent="0.25">
      <c r="B45" s="253" t="s">
        <v>86</v>
      </c>
      <c r="C45" s="337">
        <v>30.511533737182617</v>
      </c>
      <c r="D45" s="379">
        <v>0.51414281129837036</v>
      </c>
      <c r="E45" s="337">
        <v>40.740058898925781</v>
      </c>
      <c r="F45" s="379">
        <v>0.35162168741226196</v>
      </c>
      <c r="G45" s="337">
        <v>28.363302230834961</v>
      </c>
      <c r="H45" s="379">
        <v>0.31330642104148865</v>
      </c>
      <c r="I45" s="337">
        <v>27.020364761352539</v>
      </c>
      <c r="J45" s="379">
        <v>0.30499020218849182</v>
      </c>
      <c r="K45" s="337">
        <v>6.8226380348205566</v>
      </c>
      <c r="L45" s="379">
        <v>0.19371119141578674</v>
      </c>
      <c r="M45" s="337">
        <v>5.9631028175354004</v>
      </c>
      <c r="N45" s="379">
        <v>0.14598919451236725</v>
      </c>
      <c r="O45" s="337">
        <v>0.88167500495910645</v>
      </c>
      <c r="P45" s="379">
        <v>7.1007587015628815E-2</v>
      </c>
      <c r="Q45" s="337">
        <v>0.76990038156509399</v>
      </c>
      <c r="R45" s="379">
        <v>5.8575160801410675E-2</v>
      </c>
      <c r="S45" s="337">
        <v>2.2422230243682861</v>
      </c>
      <c r="T45" s="379">
        <v>0.33840650320053101</v>
      </c>
      <c r="U45" s="337">
        <v>1.5262972116470337</v>
      </c>
      <c r="V45" s="379">
        <v>5.2492275834083557E-2</v>
      </c>
      <c r="W45" s="337">
        <v>0.82891696691513062</v>
      </c>
      <c r="X45" s="379">
        <v>4.543585330247879E-2</v>
      </c>
      <c r="Y45" s="337">
        <v>0.8926396369934082</v>
      </c>
      <c r="Z45" s="379">
        <v>5.2649136632680893E-2</v>
      </c>
      <c r="AA45" s="337">
        <v>1.1210980415344238</v>
      </c>
      <c r="AB45" s="379">
        <v>7.2169102728366852E-2</v>
      </c>
      <c r="AC45" s="337">
        <v>1.5441746711730957</v>
      </c>
      <c r="AD45" s="379">
        <v>9.832320362329483E-2</v>
      </c>
    </row>
    <row r="46" spans="2:30" ht="13.5" thickTop="1" x14ac:dyDescent="0.2">
      <c r="B46" s="252" t="s">
        <v>93</v>
      </c>
    </row>
    <row r="47" spans="2:30" x14ac:dyDescent="0.2">
      <c r="B47" s="110" t="s">
        <v>158</v>
      </c>
    </row>
    <row r="48" spans="2:30" x14ac:dyDescent="0.2">
      <c r="B48" s="254"/>
    </row>
  </sheetData>
  <mergeCells count="26">
    <mergeCell ref="W10:Z10"/>
    <mergeCell ref="S11:T11"/>
    <mergeCell ref="U11:V11"/>
    <mergeCell ref="W11:X11"/>
    <mergeCell ref="Y11:Z11"/>
    <mergeCell ref="G11:H11"/>
    <mergeCell ref="I11:J11"/>
    <mergeCell ref="K11:L11"/>
    <mergeCell ref="M11:N11"/>
    <mergeCell ref="S10:V10"/>
    <mergeCell ref="B6:AD6"/>
    <mergeCell ref="B7:AD7"/>
    <mergeCell ref="B8:AD8"/>
    <mergeCell ref="B9:B12"/>
    <mergeCell ref="C9:AD9"/>
    <mergeCell ref="C10:F10"/>
    <mergeCell ref="G10:J10"/>
    <mergeCell ref="K10:N10"/>
    <mergeCell ref="O10:R10"/>
    <mergeCell ref="AA10:AD10"/>
    <mergeCell ref="O11:P11"/>
    <mergeCell ref="Q11:R11"/>
    <mergeCell ref="AA11:AB11"/>
    <mergeCell ref="AC11:AD11"/>
    <mergeCell ref="C11:D11"/>
    <mergeCell ref="E11:F11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4:N45"/>
  <sheetViews>
    <sheetView workbookViewId="0"/>
  </sheetViews>
  <sheetFormatPr baseColWidth="10" defaultRowHeight="12.75" x14ac:dyDescent="0.2"/>
  <cols>
    <col min="1" max="1" width="1.7109375" style="18" customWidth="1"/>
    <col min="2" max="2" width="30.7109375" style="18" customWidth="1"/>
    <col min="3" max="16384" width="11.42578125" style="18"/>
  </cols>
  <sheetData>
    <row r="4" spans="1:14" ht="15" x14ac:dyDescent="0.25">
      <c r="B4" s="430" t="s">
        <v>197</v>
      </c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</row>
    <row r="5" spans="1:14" ht="15.75" customHeight="1" x14ac:dyDescent="0.2">
      <c r="B5" s="507" t="s">
        <v>152</v>
      </c>
      <c r="C5" s="507"/>
      <c r="D5" s="507"/>
      <c r="E5" s="507"/>
      <c r="F5" s="507"/>
      <c r="G5" s="507"/>
      <c r="H5" s="507"/>
      <c r="I5" s="507"/>
      <c r="J5" s="507"/>
      <c r="K5" s="507"/>
      <c r="L5" s="507"/>
      <c r="M5" s="507"/>
      <c r="N5" s="507"/>
    </row>
    <row r="6" spans="1:14" ht="15.75" customHeight="1" thickBot="1" x14ac:dyDescent="0.25">
      <c r="A6" s="250"/>
      <c r="B6" s="431" t="s">
        <v>250</v>
      </c>
      <c r="C6" s="431"/>
      <c r="D6" s="431"/>
      <c r="E6" s="431"/>
      <c r="F6" s="431"/>
      <c r="G6" s="431"/>
      <c r="H6" s="431"/>
      <c r="I6" s="431"/>
      <c r="J6" s="431"/>
      <c r="K6" s="431"/>
      <c r="L6" s="431"/>
      <c r="M6" s="431"/>
      <c r="N6" s="431"/>
    </row>
    <row r="7" spans="1:14" ht="20.100000000000001" customHeight="1" thickTop="1" x14ac:dyDescent="0.2">
      <c r="A7" s="185"/>
      <c r="B7" s="464" t="s">
        <v>164</v>
      </c>
      <c r="C7" s="509" t="s">
        <v>17</v>
      </c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</row>
    <row r="8" spans="1:14" ht="30" customHeight="1" x14ac:dyDescent="0.2">
      <c r="A8" s="251"/>
      <c r="B8" s="508"/>
      <c r="C8" s="510" t="s">
        <v>97</v>
      </c>
      <c r="D8" s="510"/>
      <c r="E8" s="510"/>
      <c r="F8" s="510"/>
      <c r="G8" s="510" t="s">
        <v>96</v>
      </c>
      <c r="H8" s="510"/>
      <c r="I8" s="510"/>
      <c r="J8" s="510"/>
      <c r="K8" s="510" t="s">
        <v>187</v>
      </c>
      <c r="L8" s="510"/>
      <c r="M8" s="510"/>
      <c r="N8" s="510"/>
    </row>
    <row r="9" spans="1:14" ht="14.25" customHeight="1" x14ac:dyDescent="0.2">
      <c r="A9" s="251"/>
      <c r="B9" s="508"/>
      <c r="C9" s="506">
        <v>2010</v>
      </c>
      <c r="D9" s="506"/>
      <c r="E9" s="506">
        <v>2012</v>
      </c>
      <c r="F9" s="506"/>
      <c r="G9" s="506">
        <v>2010</v>
      </c>
      <c r="H9" s="506"/>
      <c r="I9" s="506">
        <v>2012</v>
      </c>
      <c r="J9" s="506"/>
      <c r="K9" s="506">
        <v>2010</v>
      </c>
      <c r="L9" s="506"/>
      <c r="M9" s="506">
        <v>2012</v>
      </c>
      <c r="N9" s="506"/>
    </row>
    <row r="10" spans="1:14" ht="42" customHeight="1" thickBot="1" x14ac:dyDescent="0.25">
      <c r="A10" s="188"/>
      <c r="B10" s="465"/>
      <c r="C10" s="235" t="s">
        <v>78</v>
      </c>
      <c r="D10" s="339" t="s">
        <v>149</v>
      </c>
      <c r="E10" s="235" t="s">
        <v>78</v>
      </c>
      <c r="F10" s="339" t="s">
        <v>149</v>
      </c>
      <c r="G10" s="235" t="s">
        <v>78</v>
      </c>
      <c r="H10" s="339" t="s">
        <v>149</v>
      </c>
      <c r="I10" s="235" t="s">
        <v>78</v>
      </c>
      <c r="J10" s="339" t="s">
        <v>149</v>
      </c>
      <c r="K10" s="235" t="s">
        <v>78</v>
      </c>
      <c r="L10" s="339" t="s">
        <v>149</v>
      </c>
      <c r="M10" s="235" t="s">
        <v>78</v>
      </c>
      <c r="N10" s="339" t="s">
        <v>149</v>
      </c>
    </row>
    <row r="11" spans="1:14" x14ac:dyDescent="0.2">
      <c r="B11" s="135" t="s">
        <v>68</v>
      </c>
      <c r="C11" s="335">
        <v>49.286449432373047</v>
      </c>
      <c r="D11" s="294">
        <v>1.4752393960952759</v>
      </c>
      <c r="E11" s="335">
        <v>47.735996246337891</v>
      </c>
      <c r="F11" s="294">
        <v>1.4622354507446289</v>
      </c>
      <c r="G11" s="335">
        <v>44.078929901123047</v>
      </c>
      <c r="H11" s="294">
        <v>1.8512517213821411</v>
      </c>
      <c r="I11" s="335">
        <v>40.692226409912109</v>
      </c>
      <c r="J11" s="294">
        <v>1.7211629152297974</v>
      </c>
      <c r="K11" s="335">
        <v>28.284511566162109</v>
      </c>
      <c r="L11" s="294">
        <v>2.6738278865814209</v>
      </c>
      <c r="M11" s="335">
        <v>21.813982009887695</v>
      </c>
      <c r="N11" s="294">
        <v>2.3877267837524414</v>
      </c>
    </row>
    <row r="12" spans="1:14" x14ac:dyDescent="0.2">
      <c r="B12" s="135" t="s">
        <v>67</v>
      </c>
      <c r="C12" s="335">
        <v>57.289379119873047</v>
      </c>
      <c r="D12" s="294">
        <v>1.66643226146698</v>
      </c>
      <c r="E12" s="335">
        <v>59.641002655029297</v>
      </c>
      <c r="F12" s="294">
        <v>1.7970236539840698</v>
      </c>
      <c r="G12" s="335">
        <v>48.717792510986328</v>
      </c>
      <c r="H12" s="294">
        <v>1.8607476949691772</v>
      </c>
      <c r="I12" s="335">
        <v>45.124919891357422</v>
      </c>
      <c r="J12" s="294">
        <v>1.6730450391769409</v>
      </c>
      <c r="K12" s="335">
        <v>30.067911148071289</v>
      </c>
      <c r="L12" s="294">
        <v>2.9887716770172119</v>
      </c>
      <c r="M12" s="335">
        <v>23.936445236206055</v>
      </c>
      <c r="N12" s="294">
        <v>2.326366662979126</v>
      </c>
    </row>
    <row r="13" spans="1:14" x14ac:dyDescent="0.2">
      <c r="B13" s="135" t="s">
        <v>66</v>
      </c>
      <c r="C13" s="335">
        <v>49.553623199462891</v>
      </c>
      <c r="D13" s="294">
        <v>2.4702169895172119</v>
      </c>
      <c r="E13" s="335">
        <v>47.114242553710937</v>
      </c>
      <c r="F13" s="294">
        <v>1.9747902154922485</v>
      </c>
      <c r="G13" s="335">
        <v>39.037586212158203</v>
      </c>
      <c r="H13" s="294">
        <v>2.2430062294006348</v>
      </c>
      <c r="I13" s="335">
        <v>37.291881561279297</v>
      </c>
      <c r="J13" s="294">
        <v>1.7176542282104492</v>
      </c>
      <c r="K13" s="335">
        <v>17.348922729492188</v>
      </c>
      <c r="L13" s="294">
        <v>2.8889360427856445</v>
      </c>
      <c r="M13" s="335">
        <v>20.946416854858398</v>
      </c>
      <c r="N13" s="294">
        <v>3.0766160488128662</v>
      </c>
    </row>
    <row r="14" spans="1:14" x14ac:dyDescent="0.2">
      <c r="B14" s="135" t="s">
        <v>65</v>
      </c>
      <c r="C14" s="335">
        <v>60.988838195800781</v>
      </c>
      <c r="D14" s="294">
        <v>1.3547388315200806</v>
      </c>
      <c r="E14" s="335">
        <v>62.820667266845703</v>
      </c>
      <c r="F14" s="294">
        <v>1.4894458055496216</v>
      </c>
      <c r="G14" s="335">
        <v>50.748519897460938</v>
      </c>
      <c r="H14" s="294">
        <v>1.7300817966461182</v>
      </c>
      <c r="I14" s="335">
        <v>51.396102905273437</v>
      </c>
      <c r="J14" s="294">
        <v>1.6786764860153198</v>
      </c>
      <c r="K14" s="335">
        <v>25.14222526550293</v>
      </c>
      <c r="L14" s="294">
        <v>2.6160390377044678</v>
      </c>
      <c r="M14" s="335">
        <v>24.378536224365234</v>
      </c>
      <c r="N14" s="294">
        <v>2.2308447360992432</v>
      </c>
    </row>
    <row r="15" spans="1:14" x14ac:dyDescent="0.2">
      <c r="B15" s="135" t="s">
        <v>64</v>
      </c>
      <c r="C15" s="335">
        <v>38.686824798583984</v>
      </c>
      <c r="D15" s="294">
        <v>1.9223110675811768</v>
      </c>
      <c r="E15" s="335">
        <v>37.275741577148438</v>
      </c>
      <c r="F15" s="294">
        <v>1.4615987539291382</v>
      </c>
      <c r="G15" s="335">
        <v>28.740703582763672</v>
      </c>
      <c r="H15" s="294">
        <v>1.7086966037750244</v>
      </c>
      <c r="I15" s="335">
        <v>25.385833740234375</v>
      </c>
      <c r="J15" s="294">
        <v>1.3612357378005981</v>
      </c>
      <c r="K15" s="335">
        <v>15.162393569946289</v>
      </c>
      <c r="L15" s="294">
        <v>2.2682492733001709</v>
      </c>
      <c r="M15" s="335">
        <v>11.911693572998047</v>
      </c>
      <c r="N15" s="294">
        <v>1.7072173357009888</v>
      </c>
    </row>
    <row r="16" spans="1:14" x14ac:dyDescent="0.2">
      <c r="B16" s="135" t="s">
        <v>63</v>
      </c>
      <c r="C16" s="335">
        <v>59.056793212890625</v>
      </c>
      <c r="D16" s="294">
        <v>1.818162202835083</v>
      </c>
      <c r="E16" s="335">
        <v>53.332210540771484</v>
      </c>
      <c r="F16" s="294">
        <v>1.6150672435760498</v>
      </c>
      <c r="G16" s="335">
        <v>44.602821350097656</v>
      </c>
      <c r="H16" s="294">
        <v>1.8594135046005249</v>
      </c>
      <c r="I16" s="335">
        <v>40.838787078857422</v>
      </c>
      <c r="J16" s="294">
        <v>1.6754213571548462</v>
      </c>
      <c r="K16" s="335">
        <v>27.192962646484375</v>
      </c>
      <c r="L16" s="294">
        <v>2.7794263362884521</v>
      </c>
      <c r="M16" s="335">
        <v>22.529735565185547</v>
      </c>
      <c r="N16" s="294">
        <v>2.1276159286499023</v>
      </c>
    </row>
    <row r="17" spans="2:14" x14ac:dyDescent="0.2">
      <c r="B17" s="135" t="s">
        <v>62</v>
      </c>
      <c r="C17" s="335">
        <v>83.452651977539063</v>
      </c>
      <c r="D17" s="294">
        <v>0.87848258018493652</v>
      </c>
      <c r="E17" s="335">
        <v>84.214759826660156</v>
      </c>
      <c r="F17" s="294">
        <v>1.0337842702865601</v>
      </c>
      <c r="G17" s="335">
        <v>73.274284362792969</v>
      </c>
      <c r="H17" s="294">
        <v>1.5602922439575195</v>
      </c>
      <c r="I17" s="335">
        <v>73.451103210449219</v>
      </c>
      <c r="J17" s="294">
        <v>1.4588148593902588</v>
      </c>
      <c r="K17" s="335">
        <v>17.810937881469727</v>
      </c>
      <c r="L17" s="294">
        <v>2.6642289161682129</v>
      </c>
      <c r="M17" s="335">
        <v>23.107831954956055</v>
      </c>
      <c r="N17" s="294">
        <v>2.7867755889892578</v>
      </c>
    </row>
    <row r="18" spans="2:14" x14ac:dyDescent="0.2">
      <c r="B18" s="135" t="s">
        <v>61</v>
      </c>
      <c r="C18" s="335">
        <v>49.058780670166016</v>
      </c>
      <c r="D18" s="294">
        <v>1.5814139842987061</v>
      </c>
      <c r="E18" s="335">
        <v>52.887672424316406</v>
      </c>
      <c r="F18" s="294">
        <v>1.5116117000579834</v>
      </c>
      <c r="G18" s="335">
        <v>39.327899932861328</v>
      </c>
      <c r="H18" s="294">
        <v>1.8167711496353149</v>
      </c>
      <c r="I18" s="335">
        <v>39.178356170654297</v>
      </c>
      <c r="J18" s="294">
        <v>1.6805996894836426</v>
      </c>
      <c r="K18" s="335">
        <v>21.622049331665039</v>
      </c>
      <c r="L18" s="294">
        <v>2.2566781044006348</v>
      </c>
      <c r="M18" s="335">
        <v>22.579835891723633</v>
      </c>
      <c r="N18" s="294">
        <v>2.2059652805328369</v>
      </c>
    </row>
    <row r="19" spans="2:14" x14ac:dyDescent="0.2">
      <c r="B19" s="135" t="s">
        <v>60</v>
      </c>
      <c r="C19" s="335">
        <v>55.041252136230469</v>
      </c>
      <c r="D19" s="294">
        <v>1.3708277940750122</v>
      </c>
      <c r="E19" s="335">
        <v>56.029708862304687</v>
      </c>
      <c r="F19" s="294">
        <v>1.4693962335586548</v>
      </c>
      <c r="G19" s="335">
        <v>41.229103088378906</v>
      </c>
      <c r="H19" s="294">
        <v>1.3100968599319458</v>
      </c>
      <c r="I19" s="335">
        <v>40.675460815429687</v>
      </c>
      <c r="J19" s="294">
        <v>1.5123031139373779</v>
      </c>
      <c r="K19" s="335">
        <v>16.155450820922852</v>
      </c>
      <c r="L19" s="294">
        <v>1.5208985805511475</v>
      </c>
      <c r="M19" s="335">
        <v>16.016481399536133</v>
      </c>
      <c r="N19" s="294">
        <v>1.9393739700317383</v>
      </c>
    </row>
    <row r="20" spans="2:14" x14ac:dyDescent="0.2">
      <c r="B20" s="135" t="s">
        <v>59</v>
      </c>
      <c r="C20" s="335">
        <v>59.097702026367188</v>
      </c>
      <c r="D20" s="294">
        <v>1.8623689413070679</v>
      </c>
      <c r="E20" s="335">
        <v>60.116703033447266</v>
      </c>
      <c r="F20" s="294">
        <v>1.5337474346160889</v>
      </c>
      <c r="G20" s="335">
        <v>52.718330383300781</v>
      </c>
      <c r="H20" s="294">
        <v>1.8744028806686401</v>
      </c>
      <c r="I20" s="335">
        <v>48.093063354492188</v>
      </c>
      <c r="J20" s="294">
        <v>1.6761189699172974</v>
      </c>
      <c r="K20" s="335">
        <v>26.722780227661133</v>
      </c>
      <c r="L20" s="294">
        <v>3.0272371768951416</v>
      </c>
      <c r="M20" s="335">
        <v>23.2293701171875</v>
      </c>
      <c r="N20" s="294">
        <v>1.9714785814285278</v>
      </c>
    </row>
    <row r="21" spans="2:14" x14ac:dyDescent="0.2">
      <c r="B21" s="135" t="s">
        <v>58</v>
      </c>
      <c r="C21" s="335">
        <v>65.271858215332031</v>
      </c>
      <c r="D21" s="294">
        <v>1.8330354690551758</v>
      </c>
      <c r="E21" s="335">
        <v>61.957771301269531</v>
      </c>
      <c r="F21" s="294">
        <v>1.6404883861541748</v>
      </c>
      <c r="G21" s="335">
        <v>60.911674499511719</v>
      </c>
      <c r="H21" s="294">
        <v>1.6338993310928345</v>
      </c>
      <c r="I21" s="335">
        <v>55.245857238769531</v>
      </c>
      <c r="J21" s="294">
        <v>1.7133878469467163</v>
      </c>
      <c r="K21" s="335">
        <v>41.624046325683594</v>
      </c>
      <c r="L21" s="294">
        <v>3.4486238956451416</v>
      </c>
      <c r="M21" s="335">
        <v>27.224775314331055</v>
      </c>
      <c r="N21" s="294">
        <v>2.5420374870300293</v>
      </c>
    </row>
    <row r="22" spans="2:14" x14ac:dyDescent="0.2">
      <c r="B22" s="135" t="s">
        <v>57</v>
      </c>
      <c r="C22" s="335">
        <v>78.822738647460938</v>
      </c>
      <c r="D22" s="294">
        <v>1.1099921464920044</v>
      </c>
      <c r="E22" s="335">
        <v>78.723098754882813</v>
      </c>
      <c r="F22" s="294">
        <v>1.3599811792373657</v>
      </c>
      <c r="G22" s="335">
        <v>66.730674743652344</v>
      </c>
      <c r="H22" s="294">
        <v>1.82470703125</v>
      </c>
      <c r="I22" s="335">
        <v>66.564735412597656</v>
      </c>
      <c r="J22" s="294">
        <v>1.7153528928756714</v>
      </c>
      <c r="K22" s="335">
        <v>36.174427032470703</v>
      </c>
      <c r="L22" s="294">
        <v>2.5223391056060791</v>
      </c>
      <c r="M22" s="335">
        <v>35.605381011962891</v>
      </c>
      <c r="N22" s="294">
        <v>2.0916142463684082</v>
      </c>
    </row>
    <row r="23" spans="2:14" x14ac:dyDescent="0.2">
      <c r="B23" s="135" t="s">
        <v>56</v>
      </c>
      <c r="C23" s="335">
        <v>73.276138305664063</v>
      </c>
      <c r="D23" s="294">
        <v>2.4754047393798828</v>
      </c>
      <c r="E23" s="335">
        <v>71.658882141113281</v>
      </c>
      <c r="F23" s="294">
        <v>1.6901363134384155</v>
      </c>
      <c r="G23" s="335">
        <v>63.672630310058594</v>
      </c>
      <c r="H23" s="294">
        <v>2.4976918697357178</v>
      </c>
      <c r="I23" s="335">
        <v>61.538360595703125</v>
      </c>
      <c r="J23" s="294">
        <v>2.0127494335174561</v>
      </c>
      <c r="K23" s="335">
        <v>38.859039306640625</v>
      </c>
      <c r="L23" s="294">
        <v>3.9704461097717285</v>
      </c>
      <c r="M23" s="335">
        <v>35.797023773193359</v>
      </c>
      <c r="N23" s="294">
        <v>2.8374857902526855</v>
      </c>
    </row>
    <row r="24" spans="2:14" x14ac:dyDescent="0.2">
      <c r="B24" s="135" t="s">
        <v>55</v>
      </c>
      <c r="C24" s="335">
        <v>55.077159881591797</v>
      </c>
      <c r="D24" s="294">
        <v>1.7189121246337891</v>
      </c>
      <c r="E24" s="335">
        <v>54.584575653076172</v>
      </c>
      <c r="F24" s="294">
        <v>1.7448087930679321</v>
      </c>
      <c r="G24" s="335">
        <v>49.106220245361328</v>
      </c>
      <c r="H24" s="294">
        <v>2.1783559322357178</v>
      </c>
      <c r="I24" s="335">
        <v>47.136264801025391</v>
      </c>
      <c r="J24" s="294">
        <v>2.3760313987731934</v>
      </c>
      <c r="K24" s="335">
        <v>33.096851348876953</v>
      </c>
      <c r="L24" s="294">
        <v>2.7913970947265625</v>
      </c>
      <c r="M24" s="335">
        <v>24.798948287963867</v>
      </c>
      <c r="N24" s="294">
        <v>2.4668903350830078</v>
      </c>
    </row>
    <row r="25" spans="2:14" x14ac:dyDescent="0.2">
      <c r="B25" s="135" t="s">
        <v>54</v>
      </c>
      <c r="C25" s="335">
        <v>63.81536865234375</v>
      </c>
      <c r="D25" s="294">
        <v>1.3349300622940063</v>
      </c>
      <c r="E25" s="335">
        <v>68.019912719726563</v>
      </c>
      <c r="F25" s="294">
        <v>1.4107075929641724</v>
      </c>
      <c r="G25" s="335">
        <v>49.400001525878906</v>
      </c>
      <c r="H25" s="294">
        <v>4.2279829978942871</v>
      </c>
      <c r="I25" s="335">
        <v>55.139381408691406</v>
      </c>
      <c r="J25" s="294">
        <v>1.5624234676361084</v>
      </c>
      <c r="K25" s="335">
        <v>27.947149276733398</v>
      </c>
      <c r="L25" s="294">
        <v>4.8751325607299805</v>
      </c>
      <c r="M25" s="335">
        <v>34.872894287109375</v>
      </c>
      <c r="N25" s="294">
        <v>2.7463924884796143</v>
      </c>
    </row>
    <row r="26" spans="2:14" x14ac:dyDescent="0.2">
      <c r="B26" s="135" t="s">
        <v>53</v>
      </c>
      <c r="C26" s="335">
        <v>71.611900329589844</v>
      </c>
      <c r="D26" s="294">
        <v>1.5966839790344238</v>
      </c>
      <c r="E26" s="335">
        <v>72.681800842285156</v>
      </c>
      <c r="F26" s="294">
        <v>1.6436669826507568</v>
      </c>
      <c r="G26" s="335">
        <v>65.309616088867188</v>
      </c>
      <c r="H26" s="294">
        <v>2.1223177909851074</v>
      </c>
      <c r="I26" s="335">
        <v>61.712669372558594</v>
      </c>
      <c r="J26" s="294">
        <v>1.8772294521331787</v>
      </c>
      <c r="K26" s="335">
        <v>35.144145965576172</v>
      </c>
      <c r="L26" s="294">
        <v>3.1903486251831055</v>
      </c>
      <c r="M26" s="335">
        <v>32.244976043701172</v>
      </c>
      <c r="N26" s="294">
        <v>2.4531023502349854</v>
      </c>
    </row>
    <row r="27" spans="2:14" x14ac:dyDescent="0.2">
      <c r="B27" s="135" t="s">
        <v>52</v>
      </c>
      <c r="C27" s="335">
        <v>65.67041015625</v>
      </c>
      <c r="D27" s="294">
        <v>1.5255138874053955</v>
      </c>
      <c r="E27" s="335">
        <v>66.694320678710938</v>
      </c>
      <c r="F27" s="294">
        <v>1.5634450912475586</v>
      </c>
      <c r="G27" s="335">
        <v>55.280189514160156</v>
      </c>
      <c r="H27" s="294">
        <v>1.8511708974838257</v>
      </c>
      <c r="I27" s="335">
        <v>53.546066284179687</v>
      </c>
      <c r="J27" s="294">
        <v>1.927175760269165</v>
      </c>
      <c r="K27" s="335">
        <v>32.633407592773437</v>
      </c>
      <c r="L27" s="294">
        <v>2.5088915824890137</v>
      </c>
      <c r="M27" s="335">
        <v>33.251674652099609</v>
      </c>
      <c r="N27" s="294">
        <v>3.1839032173156738</v>
      </c>
    </row>
    <row r="28" spans="2:14" x14ac:dyDescent="0.2">
      <c r="B28" s="135" t="s">
        <v>51</v>
      </c>
      <c r="C28" s="335">
        <v>61.382137298583984</v>
      </c>
      <c r="D28" s="294">
        <v>1.7275614738464355</v>
      </c>
      <c r="E28" s="335">
        <v>63.934486389160156</v>
      </c>
      <c r="F28" s="294">
        <v>1.4183293581008911</v>
      </c>
      <c r="G28" s="335">
        <v>54.824893951416016</v>
      </c>
      <c r="H28" s="294">
        <v>1.894890308380127</v>
      </c>
      <c r="I28" s="335">
        <v>52.231014251708984</v>
      </c>
      <c r="J28" s="294">
        <v>1.7808076143264771</v>
      </c>
      <c r="K28" s="335">
        <v>28.114217758178711</v>
      </c>
      <c r="L28" s="294">
        <v>2.2404131889343262</v>
      </c>
      <c r="M28" s="335">
        <v>22.472003936767578</v>
      </c>
      <c r="N28" s="294">
        <v>2.1470494270324707</v>
      </c>
    </row>
    <row r="29" spans="2:14" x14ac:dyDescent="0.2">
      <c r="B29" s="135" t="s">
        <v>50</v>
      </c>
      <c r="C29" s="335">
        <v>35.987606048583984</v>
      </c>
      <c r="D29" s="294">
        <v>1.3986877202987671</v>
      </c>
      <c r="E29" s="335">
        <v>37.613567352294922</v>
      </c>
      <c r="F29" s="294">
        <v>1.5703707933425903</v>
      </c>
      <c r="G29" s="335">
        <v>32.821784973144531</v>
      </c>
      <c r="H29" s="294">
        <v>1.8662095069885254</v>
      </c>
      <c r="I29" s="335">
        <v>29.054672241210938</v>
      </c>
      <c r="J29" s="294">
        <v>1.5997190475463867</v>
      </c>
      <c r="K29" s="335">
        <v>9.1268911361694336</v>
      </c>
      <c r="L29" s="294">
        <v>1.4332336187362671</v>
      </c>
      <c r="M29" s="335">
        <v>11.055720329284668</v>
      </c>
      <c r="N29" s="294">
        <v>1.8283963203430176</v>
      </c>
    </row>
    <row r="30" spans="2:14" x14ac:dyDescent="0.2">
      <c r="B30" s="135" t="s">
        <v>49</v>
      </c>
      <c r="C30" s="335">
        <v>81.007148742675781</v>
      </c>
      <c r="D30" s="294">
        <v>1.4378006458282471</v>
      </c>
      <c r="E30" s="335">
        <v>76.753028869628906</v>
      </c>
      <c r="F30" s="294">
        <v>1.6231232881546021</v>
      </c>
      <c r="G30" s="335">
        <v>71.510383605957031</v>
      </c>
      <c r="H30" s="294">
        <v>1.7576733827590942</v>
      </c>
      <c r="I30" s="335">
        <v>64.054916381835938</v>
      </c>
      <c r="J30" s="294">
        <v>2.0576498508453369</v>
      </c>
      <c r="K30" s="335">
        <v>48.145099639892578</v>
      </c>
      <c r="L30" s="294">
        <v>2.8846123218536377</v>
      </c>
      <c r="M30" s="335">
        <v>31.324981689453125</v>
      </c>
      <c r="N30" s="294">
        <v>2.503899097442627</v>
      </c>
    </row>
    <row r="31" spans="2:14" x14ac:dyDescent="0.2">
      <c r="B31" s="135" t="s">
        <v>48</v>
      </c>
      <c r="C31" s="335">
        <v>73.9039306640625</v>
      </c>
      <c r="D31" s="294">
        <v>1.4293022155761719</v>
      </c>
      <c r="E31" s="335">
        <v>78.576728820800781</v>
      </c>
      <c r="F31" s="294">
        <v>1.3926318883895874</v>
      </c>
      <c r="G31" s="335">
        <v>63.457096099853516</v>
      </c>
      <c r="H31" s="294">
        <v>1.9655966758728027</v>
      </c>
      <c r="I31" s="335">
        <v>65.81732177734375</v>
      </c>
      <c r="J31" s="294">
        <v>2.506725549697876</v>
      </c>
      <c r="K31" s="335">
        <v>36.950313568115234</v>
      </c>
      <c r="L31" s="294">
        <v>3.2946772575378418</v>
      </c>
      <c r="M31" s="335">
        <v>39.220909118652344</v>
      </c>
      <c r="N31" s="294">
        <v>3.4527521133422852</v>
      </c>
    </row>
    <row r="32" spans="2:14" x14ac:dyDescent="0.2">
      <c r="B32" s="135" t="s">
        <v>47</v>
      </c>
      <c r="C32" s="335">
        <v>59.435527801513672</v>
      </c>
      <c r="D32" s="294">
        <v>1.6902314424514771</v>
      </c>
      <c r="E32" s="335">
        <v>57.126319885253906</v>
      </c>
      <c r="F32" s="294">
        <v>1.6402459144592285</v>
      </c>
      <c r="G32" s="335">
        <v>54.901737213134766</v>
      </c>
      <c r="H32" s="294">
        <v>1.7920551300048828</v>
      </c>
      <c r="I32" s="335">
        <v>48.896816253662109</v>
      </c>
      <c r="J32" s="294">
        <v>1.9389950037002563</v>
      </c>
      <c r="K32" s="335">
        <v>32.849658966064453</v>
      </c>
      <c r="L32" s="294">
        <v>3.3079390525817871</v>
      </c>
      <c r="M32" s="335">
        <v>25.668790817260742</v>
      </c>
      <c r="N32" s="294">
        <v>2.3606832027435303</v>
      </c>
    </row>
    <row r="33" spans="2:14" x14ac:dyDescent="0.2">
      <c r="B33" s="135" t="s">
        <v>46</v>
      </c>
      <c r="C33" s="335">
        <v>54.54449462890625</v>
      </c>
      <c r="D33" s="294">
        <v>1.547274112701416</v>
      </c>
      <c r="E33" s="335">
        <v>54.628330230712891</v>
      </c>
      <c r="F33" s="294">
        <v>1.327022910118103</v>
      </c>
      <c r="G33" s="335">
        <v>49.361972808837891</v>
      </c>
      <c r="H33" s="294">
        <v>1.9423184394836426</v>
      </c>
      <c r="I33" s="335">
        <v>50.859970092773438</v>
      </c>
      <c r="J33" s="294">
        <v>1.977414608001709</v>
      </c>
      <c r="K33" s="335">
        <v>29.099088668823242</v>
      </c>
      <c r="L33" s="294">
        <v>3.4987847805023193</v>
      </c>
      <c r="M33" s="335">
        <v>31.493791580200195</v>
      </c>
      <c r="N33" s="294">
        <v>3.5538022518157959</v>
      </c>
    </row>
    <row r="34" spans="2:14" x14ac:dyDescent="0.2">
      <c r="B34" s="135" t="s">
        <v>45</v>
      </c>
      <c r="C34" s="335">
        <v>56.770782470703125</v>
      </c>
      <c r="D34" s="294">
        <v>2.1403367519378662</v>
      </c>
      <c r="E34" s="335">
        <v>60.532646179199219</v>
      </c>
      <c r="F34" s="294">
        <v>1.5007719993591309</v>
      </c>
      <c r="G34" s="335">
        <v>50.170974731445313</v>
      </c>
      <c r="H34" s="294">
        <v>2.1327223777770996</v>
      </c>
      <c r="I34" s="335">
        <v>54.521785736083984</v>
      </c>
      <c r="J34" s="294">
        <v>1.7786933183670044</v>
      </c>
      <c r="K34" s="335">
        <v>25.311765670776367</v>
      </c>
      <c r="L34" s="294">
        <v>2.3205573558807373</v>
      </c>
      <c r="M34" s="335">
        <v>27.864534378051758</v>
      </c>
      <c r="N34" s="294">
        <v>2.2084753513336182</v>
      </c>
    </row>
    <row r="35" spans="2:14" x14ac:dyDescent="0.2">
      <c r="B35" s="135" t="s">
        <v>44</v>
      </c>
      <c r="C35" s="335">
        <v>57.726413726806641</v>
      </c>
      <c r="D35" s="294">
        <v>1.7647383213043213</v>
      </c>
      <c r="E35" s="335">
        <v>52.790176391601562</v>
      </c>
      <c r="F35" s="294">
        <v>1.5633023977279663</v>
      </c>
      <c r="G35" s="335">
        <v>45.409404754638672</v>
      </c>
      <c r="H35" s="294">
        <v>1.716605544090271</v>
      </c>
      <c r="I35" s="335">
        <v>45.267051696777344</v>
      </c>
      <c r="J35" s="294">
        <v>1.6798707246780396</v>
      </c>
      <c r="K35" s="335">
        <v>18.047285079956055</v>
      </c>
      <c r="L35" s="294">
        <v>2.3881371021270752</v>
      </c>
      <c r="M35" s="335">
        <v>19.087631225585937</v>
      </c>
      <c r="N35" s="294">
        <v>2.3318867683410645</v>
      </c>
    </row>
    <row r="36" spans="2:14" x14ac:dyDescent="0.2">
      <c r="B36" s="135" t="s">
        <v>43</v>
      </c>
      <c r="C36" s="335">
        <v>49.702789306640625</v>
      </c>
      <c r="D36" s="294">
        <v>2.0154359340667725</v>
      </c>
      <c r="E36" s="335">
        <v>49.200531005859375</v>
      </c>
      <c r="F36" s="294">
        <v>1.4983094930648804</v>
      </c>
      <c r="G36" s="335">
        <v>40.239463806152344</v>
      </c>
      <c r="H36" s="294">
        <v>1.9318193197250366</v>
      </c>
      <c r="I36" s="335">
        <v>36.955417633056641</v>
      </c>
      <c r="J36" s="294">
        <v>2.0616817474365234</v>
      </c>
      <c r="K36" s="335">
        <v>21.25633430480957</v>
      </c>
      <c r="L36" s="294">
        <v>2.4087538719177246</v>
      </c>
      <c r="M36" s="335">
        <v>11.23696231842041</v>
      </c>
      <c r="N36" s="294">
        <v>1.5932364463806152</v>
      </c>
    </row>
    <row r="37" spans="2:14" x14ac:dyDescent="0.2">
      <c r="B37" s="135" t="s">
        <v>42</v>
      </c>
      <c r="C37" s="335">
        <v>76.385368347167969</v>
      </c>
      <c r="D37" s="294">
        <v>1.5188206434249878</v>
      </c>
      <c r="E37" s="335">
        <v>73.949462890625</v>
      </c>
      <c r="F37" s="294">
        <v>1.3961104154586792</v>
      </c>
      <c r="G37" s="335">
        <v>66.750228881835938</v>
      </c>
      <c r="H37" s="294">
        <v>1.9944928884506226</v>
      </c>
      <c r="I37" s="335">
        <v>62.874107360839844</v>
      </c>
      <c r="J37" s="294">
        <v>1.780760645866394</v>
      </c>
      <c r="K37" s="335">
        <v>44.766780853271484</v>
      </c>
      <c r="L37" s="294">
        <v>3.5741896629333496</v>
      </c>
      <c r="M37" s="335">
        <v>38.582859039306641</v>
      </c>
      <c r="N37" s="294">
        <v>3.254509449005127</v>
      </c>
    </row>
    <row r="38" spans="2:14" x14ac:dyDescent="0.2">
      <c r="B38" s="135" t="s">
        <v>41</v>
      </c>
      <c r="C38" s="335">
        <v>52.963890075683594</v>
      </c>
      <c r="D38" s="294">
        <v>2.0722877979278564</v>
      </c>
      <c r="E38" s="335">
        <v>52.716670989990234</v>
      </c>
      <c r="F38" s="294">
        <v>1.862857460975647</v>
      </c>
      <c r="G38" s="335">
        <v>43.857040405273438</v>
      </c>
      <c r="H38" s="294">
        <v>1.5931408405303955</v>
      </c>
      <c r="I38" s="335">
        <v>42.527751922607422</v>
      </c>
      <c r="J38" s="294">
        <v>1.7645686864852905</v>
      </c>
      <c r="K38" s="335">
        <v>22.801923751831055</v>
      </c>
      <c r="L38" s="294">
        <v>2.3204636573791504</v>
      </c>
      <c r="M38" s="335">
        <v>22.224428176879883</v>
      </c>
      <c r="N38" s="294">
        <v>2.2456064224243164</v>
      </c>
    </row>
    <row r="39" spans="2:14" x14ac:dyDescent="0.2">
      <c r="B39" s="135" t="s">
        <v>40</v>
      </c>
      <c r="C39" s="335">
        <v>72.279541015625</v>
      </c>
      <c r="D39" s="294">
        <v>1.3515347242355347</v>
      </c>
      <c r="E39" s="335">
        <v>73.338310241699219</v>
      </c>
      <c r="F39" s="294">
        <v>1.2984234094619751</v>
      </c>
      <c r="G39" s="335">
        <v>63.781177520751953</v>
      </c>
      <c r="H39" s="294">
        <v>1.5746868848800659</v>
      </c>
      <c r="I39" s="335">
        <v>59.345237731933594</v>
      </c>
      <c r="J39" s="294">
        <v>1.6977205276489258</v>
      </c>
      <c r="K39" s="335">
        <v>32.787811279296875</v>
      </c>
      <c r="L39" s="294">
        <v>2.7543528079986572</v>
      </c>
      <c r="M39" s="335">
        <v>33.745635986328125</v>
      </c>
      <c r="N39" s="294">
        <v>2.8209340572357178</v>
      </c>
    </row>
    <row r="40" spans="2:14" x14ac:dyDescent="0.2">
      <c r="B40" s="135" t="s">
        <v>39</v>
      </c>
      <c r="C40" s="335">
        <v>71.637054443359375</v>
      </c>
      <c r="D40" s="294">
        <v>1.9032349586486816</v>
      </c>
      <c r="E40" s="335">
        <v>71.500953674316406</v>
      </c>
      <c r="F40" s="294">
        <v>1.506566047668457</v>
      </c>
      <c r="G40" s="335">
        <v>59.921688079833984</v>
      </c>
      <c r="H40" s="294">
        <v>1.9451031684875488</v>
      </c>
      <c r="I40" s="335">
        <v>57.928966522216797</v>
      </c>
      <c r="J40" s="294">
        <v>2.2113633155822754</v>
      </c>
      <c r="K40" s="335">
        <v>38.506557464599609</v>
      </c>
      <c r="L40" s="294">
        <v>2.7835023403167725</v>
      </c>
      <c r="M40" s="335">
        <v>29.493740081787109</v>
      </c>
      <c r="N40" s="294">
        <v>2.6632003784179687</v>
      </c>
    </row>
    <row r="41" spans="2:14" x14ac:dyDescent="0.2">
      <c r="B41" s="135" t="s">
        <v>38</v>
      </c>
      <c r="C41" s="335">
        <v>61.150749206542969</v>
      </c>
      <c r="D41" s="294">
        <v>1.3822700977325439</v>
      </c>
      <c r="E41" s="335">
        <v>62.872226715087891</v>
      </c>
      <c r="F41" s="294">
        <v>1.6480906009674072</v>
      </c>
      <c r="G41" s="335">
        <v>46.441696166992188</v>
      </c>
      <c r="H41" s="294">
        <v>1.7890523672103882</v>
      </c>
      <c r="I41" s="335">
        <v>42.933738708496094</v>
      </c>
      <c r="J41" s="294">
        <v>2.0470969676971436</v>
      </c>
      <c r="K41" s="335">
        <v>24.229930877685547</v>
      </c>
      <c r="L41" s="294">
        <v>2.0556943416595459</v>
      </c>
      <c r="M41" s="335">
        <v>20.64732551574707</v>
      </c>
      <c r="N41" s="294">
        <v>2.3874962329864502</v>
      </c>
    </row>
    <row r="42" spans="2:14" x14ac:dyDescent="0.2">
      <c r="B42" s="135" t="s">
        <v>37</v>
      </c>
      <c r="C42" s="336">
        <v>66.280838012695313</v>
      </c>
      <c r="D42" s="295">
        <v>1.5374093055725098</v>
      </c>
      <c r="E42" s="336">
        <v>63.781703948974609</v>
      </c>
      <c r="F42" s="295">
        <v>1.9880607128143311</v>
      </c>
      <c r="G42" s="336">
        <v>61.452449798583984</v>
      </c>
      <c r="H42" s="295">
        <v>1.9207520484924316</v>
      </c>
      <c r="I42" s="336">
        <v>55.966312408447266</v>
      </c>
      <c r="J42" s="295">
        <v>2.2500090599060059</v>
      </c>
      <c r="K42" s="336">
        <v>31.082408905029297</v>
      </c>
      <c r="L42" s="295">
        <v>2.5262515544891357</v>
      </c>
      <c r="M42" s="336">
        <v>25.04490852355957</v>
      </c>
      <c r="N42" s="295">
        <v>2.4849438667297363</v>
      </c>
    </row>
    <row r="43" spans="2:14" ht="13.5" thickBot="1" x14ac:dyDescent="0.25">
      <c r="B43" s="253" t="s">
        <v>86</v>
      </c>
      <c r="C43" s="337">
        <v>62.185775756835937</v>
      </c>
      <c r="D43" s="323">
        <v>0.3619411289691925</v>
      </c>
      <c r="E43" s="337">
        <v>63.127475738525391</v>
      </c>
      <c r="F43" s="323">
        <v>0.35671404004096985</v>
      </c>
      <c r="G43" s="337">
        <v>52.637893676757813</v>
      </c>
      <c r="H43" s="323">
        <v>0.7326011061668396</v>
      </c>
      <c r="I43" s="337">
        <v>51.195365905761719</v>
      </c>
      <c r="J43" s="323">
        <v>0.43355202674865723</v>
      </c>
      <c r="K43" s="337">
        <v>28.789758682250977</v>
      </c>
      <c r="L43" s="323">
        <v>0.77503097057342529</v>
      </c>
      <c r="M43" s="337">
        <v>26.468709945678711</v>
      </c>
      <c r="N43" s="323">
        <v>0.59471076726913452</v>
      </c>
    </row>
    <row r="44" spans="2:14" ht="13.5" thickTop="1" x14ac:dyDescent="0.2">
      <c r="B44" s="110" t="s">
        <v>158</v>
      </c>
      <c r="K44" s="335"/>
    </row>
    <row r="45" spans="2:14" x14ac:dyDescent="0.2">
      <c r="B45" s="254"/>
    </row>
  </sheetData>
  <mergeCells count="14">
    <mergeCell ref="G9:H9"/>
    <mergeCell ref="I9:J9"/>
    <mergeCell ref="K9:L9"/>
    <mergeCell ref="M9:N9"/>
    <mergeCell ref="B4:N4"/>
    <mergeCell ref="B5:N5"/>
    <mergeCell ref="B6:N6"/>
    <mergeCell ref="B7:B10"/>
    <mergeCell ref="C7:N7"/>
    <mergeCell ref="C8:F8"/>
    <mergeCell ref="G8:J8"/>
    <mergeCell ref="K8:N8"/>
    <mergeCell ref="C9:D9"/>
    <mergeCell ref="E9:F9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4:R45"/>
  <sheetViews>
    <sheetView zoomScaleNormal="100" workbookViewId="0"/>
  </sheetViews>
  <sheetFormatPr baseColWidth="10" defaultRowHeight="12.75" x14ac:dyDescent="0.2"/>
  <cols>
    <col min="1" max="1" width="1.7109375" style="18" customWidth="1"/>
    <col min="2" max="2" width="30.7109375" style="18" customWidth="1"/>
    <col min="3" max="16384" width="11.42578125" style="18"/>
  </cols>
  <sheetData>
    <row r="4" spans="1:18" ht="15" x14ac:dyDescent="0.25">
      <c r="B4" s="430" t="s">
        <v>198</v>
      </c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</row>
    <row r="5" spans="1:18" ht="15.75" customHeight="1" x14ac:dyDescent="0.2">
      <c r="B5" s="507" t="s">
        <v>152</v>
      </c>
      <c r="C5" s="507"/>
      <c r="D5" s="507"/>
      <c r="E5" s="507"/>
      <c r="F5" s="507"/>
      <c r="G5" s="507"/>
      <c r="H5" s="507"/>
      <c r="I5" s="507"/>
      <c r="J5" s="507"/>
      <c r="K5" s="507"/>
      <c r="L5" s="507"/>
      <c r="M5" s="507"/>
      <c r="N5" s="507"/>
      <c r="O5" s="507"/>
      <c r="P5" s="507"/>
      <c r="Q5" s="507"/>
      <c r="R5" s="507"/>
    </row>
    <row r="6" spans="1:18" ht="15.75" customHeight="1" thickBot="1" x14ac:dyDescent="0.25">
      <c r="A6" s="250"/>
      <c r="B6" s="431" t="s">
        <v>256</v>
      </c>
      <c r="C6" s="431"/>
      <c r="D6" s="431"/>
      <c r="E6" s="431"/>
      <c r="F6" s="431"/>
      <c r="G6" s="431"/>
      <c r="H6" s="431"/>
      <c r="I6" s="431"/>
      <c r="J6" s="431"/>
      <c r="K6" s="431"/>
      <c r="L6" s="431"/>
      <c r="M6" s="431"/>
      <c r="N6" s="431"/>
      <c r="O6" s="431"/>
      <c r="P6" s="431"/>
      <c r="Q6" s="431"/>
      <c r="R6" s="431"/>
    </row>
    <row r="7" spans="1:18" ht="20.100000000000001" customHeight="1" thickTop="1" x14ac:dyDescent="0.2">
      <c r="A7" s="185"/>
      <c r="B7" s="464" t="s">
        <v>164</v>
      </c>
      <c r="C7" s="509" t="s">
        <v>216</v>
      </c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</row>
    <row r="8" spans="1:18" ht="30" customHeight="1" x14ac:dyDescent="0.2">
      <c r="A8" s="251"/>
      <c r="B8" s="508"/>
      <c r="C8" s="510" t="s">
        <v>180</v>
      </c>
      <c r="D8" s="510"/>
      <c r="E8" s="510"/>
      <c r="F8" s="510"/>
      <c r="G8" s="510" t="s">
        <v>165</v>
      </c>
      <c r="H8" s="510"/>
      <c r="I8" s="510"/>
      <c r="J8" s="510"/>
      <c r="K8" s="510" t="s">
        <v>166</v>
      </c>
      <c r="L8" s="510"/>
      <c r="M8" s="510"/>
      <c r="N8" s="510"/>
      <c r="O8" s="510" t="s">
        <v>95</v>
      </c>
      <c r="P8" s="510"/>
      <c r="Q8" s="510"/>
      <c r="R8" s="510"/>
    </row>
    <row r="9" spans="1:18" ht="14.25" customHeight="1" x14ac:dyDescent="0.2">
      <c r="A9" s="251"/>
      <c r="B9" s="508"/>
      <c r="C9" s="506">
        <v>2010</v>
      </c>
      <c r="D9" s="506"/>
      <c r="E9" s="506">
        <v>2012</v>
      </c>
      <c r="F9" s="506"/>
      <c r="G9" s="506">
        <v>2010</v>
      </c>
      <c r="H9" s="506"/>
      <c r="I9" s="506">
        <v>2012</v>
      </c>
      <c r="J9" s="506"/>
      <c r="K9" s="506">
        <v>2010</v>
      </c>
      <c r="L9" s="506"/>
      <c r="M9" s="506">
        <v>2012</v>
      </c>
      <c r="N9" s="506"/>
      <c r="O9" s="506">
        <v>2010</v>
      </c>
      <c r="P9" s="506"/>
      <c r="Q9" s="506">
        <v>2012</v>
      </c>
      <c r="R9" s="506"/>
    </row>
    <row r="10" spans="1:18" ht="42" customHeight="1" thickBot="1" x14ac:dyDescent="0.25">
      <c r="A10" s="188"/>
      <c r="B10" s="465"/>
      <c r="C10" s="235" t="s">
        <v>78</v>
      </c>
      <c r="D10" s="339" t="s">
        <v>149</v>
      </c>
      <c r="E10" s="235" t="s">
        <v>78</v>
      </c>
      <c r="F10" s="339" t="s">
        <v>149</v>
      </c>
      <c r="G10" s="235" t="s">
        <v>78</v>
      </c>
      <c r="H10" s="339" t="s">
        <v>149</v>
      </c>
      <c r="I10" s="235" t="s">
        <v>78</v>
      </c>
      <c r="J10" s="339" t="s">
        <v>149</v>
      </c>
      <c r="K10" s="235" t="s">
        <v>78</v>
      </c>
      <c r="L10" s="339" t="s">
        <v>149</v>
      </c>
      <c r="M10" s="235" t="s">
        <v>78</v>
      </c>
      <c r="N10" s="339" t="s">
        <v>149</v>
      </c>
      <c r="O10" s="235" t="s">
        <v>78</v>
      </c>
      <c r="P10" s="339" t="s">
        <v>149</v>
      </c>
      <c r="Q10" s="235" t="s">
        <v>78</v>
      </c>
      <c r="R10" s="339" t="s">
        <v>149</v>
      </c>
    </row>
    <row r="11" spans="1:18" x14ac:dyDescent="0.2">
      <c r="B11" s="135" t="s">
        <v>68</v>
      </c>
      <c r="C11" s="335">
        <v>0.88182687759399414</v>
      </c>
      <c r="D11" s="377">
        <v>0.22560966014862061</v>
      </c>
      <c r="E11" s="335">
        <v>1.1927845478057861</v>
      </c>
      <c r="F11" s="377">
        <v>0.31453406810760498</v>
      </c>
      <c r="G11" s="335">
        <v>0.15274426341056824</v>
      </c>
      <c r="H11" s="377">
        <v>9.3670576810836792E-2</v>
      </c>
      <c r="I11" s="335">
        <v>0.12929233908653259</v>
      </c>
      <c r="J11" s="377">
        <v>7.5094021856784821E-2</v>
      </c>
      <c r="K11" s="335">
        <v>5.308489128947258E-2</v>
      </c>
      <c r="L11" s="377">
        <v>5.3108006715774536E-2</v>
      </c>
      <c r="M11" s="335">
        <v>7.3489092290401459E-2</v>
      </c>
      <c r="N11" s="377">
        <v>5.2775856107473373E-2</v>
      </c>
      <c r="O11" s="335">
        <v>6.1289677619934082</v>
      </c>
      <c r="P11" s="377">
        <v>1.5983673334121704</v>
      </c>
      <c r="Q11" s="335">
        <v>3.9355425834655762</v>
      </c>
      <c r="R11" s="377">
        <v>0.64843136072158813</v>
      </c>
    </row>
    <row r="12" spans="1:18" x14ac:dyDescent="0.2">
      <c r="B12" s="135" t="s">
        <v>67</v>
      </c>
      <c r="C12" s="335">
        <v>2.2776675224304199</v>
      </c>
      <c r="D12" s="377">
        <v>0.49875384569168091</v>
      </c>
      <c r="E12" s="335">
        <v>1.166250467300415</v>
      </c>
      <c r="F12" s="377">
        <v>0.34493976831436157</v>
      </c>
      <c r="G12" s="335">
        <v>0.77842700481414795</v>
      </c>
      <c r="H12" s="377">
        <v>0.26501750946044922</v>
      </c>
      <c r="I12" s="335">
        <v>1.0065515041351318</v>
      </c>
      <c r="J12" s="377">
        <v>0.31408506631851196</v>
      </c>
      <c r="K12" s="335">
        <v>1.5483541488647461</v>
      </c>
      <c r="L12" s="377">
        <v>0.38001829385757446</v>
      </c>
      <c r="M12" s="335">
        <v>1.4389346837997437</v>
      </c>
      <c r="N12" s="377">
        <v>0.30506223440170288</v>
      </c>
      <c r="O12" s="335">
        <v>6.5712399482727051</v>
      </c>
      <c r="P12" s="377">
        <v>0.88657242059707642</v>
      </c>
      <c r="Q12" s="335">
        <v>5.5992999076843262</v>
      </c>
      <c r="R12" s="377">
        <v>1.0350866317749023</v>
      </c>
    </row>
    <row r="13" spans="1:18" x14ac:dyDescent="0.2">
      <c r="B13" s="135" t="s">
        <v>66</v>
      </c>
      <c r="C13" s="335">
        <v>1.637198805809021</v>
      </c>
      <c r="D13" s="377">
        <v>0.43590199947357178</v>
      </c>
      <c r="E13" s="335">
        <v>2.1873939037322998</v>
      </c>
      <c r="F13" s="377">
        <v>0.76069843769073486</v>
      </c>
      <c r="G13" s="335">
        <v>1.6831643581390381</v>
      </c>
      <c r="H13" s="377">
        <v>0.42764312028884888</v>
      </c>
      <c r="I13" s="335">
        <v>1.4813463687896729</v>
      </c>
      <c r="J13" s="377">
        <v>0.33055511116981506</v>
      </c>
      <c r="K13" s="335">
        <v>3.5198018550872803</v>
      </c>
      <c r="L13" s="377">
        <v>1.6863127946853638</v>
      </c>
      <c r="M13" s="335">
        <v>3.4431755542755127</v>
      </c>
      <c r="N13" s="377">
        <v>1.6099246740341187</v>
      </c>
      <c r="O13" s="335">
        <v>9.04254150390625</v>
      </c>
      <c r="P13" s="377">
        <v>2.0015735626220703</v>
      </c>
      <c r="Q13" s="335">
        <v>8.0473756790161133</v>
      </c>
      <c r="R13" s="377">
        <v>1.930950403213501</v>
      </c>
    </row>
    <row r="14" spans="1:18" x14ac:dyDescent="0.2">
      <c r="B14" s="135" t="s">
        <v>65</v>
      </c>
      <c r="C14" s="335">
        <v>3.4623498916625977</v>
      </c>
      <c r="D14" s="377">
        <v>0.74027490615844727</v>
      </c>
      <c r="E14" s="335">
        <v>1.3230087757110596</v>
      </c>
      <c r="F14" s="377">
        <v>0.34041374921798706</v>
      </c>
      <c r="G14" s="335">
        <v>1.9638113975524902</v>
      </c>
      <c r="H14" s="377">
        <v>0.82428854703903198</v>
      </c>
      <c r="I14" s="335">
        <v>1.2270934581756592</v>
      </c>
      <c r="J14" s="377">
        <v>0.38835969567298889</v>
      </c>
      <c r="K14" s="335">
        <v>4.6556944847106934</v>
      </c>
      <c r="L14" s="377">
        <v>1.0479763746261597</v>
      </c>
      <c r="M14" s="335">
        <v>4.0522756576538086</v>
      </c>
      <c r="N14" s="377">
        <v>0.65397077798843384</v>
      </c>
      <c r="O14" s="335">
        <v>18.724668502807617</v>
      </c>
      <c r="P14" s="377">
        <v>1.7502400875091553</v>
      </c>
      <c r="Q14" s="335">
        <v>14.645442008972168</v>
      </c>
      <c r="R14" s="377">
        <v>1.1992335319519043</v>
      </c>
    </row>
    <row r="15" spans="1:18" x14ac:dyDescent="0.2">
      <c r="B15" s="135" t="s">
        <v>64</v>
      </c>
      <c r="C15" s="335">
        <v>0.77956151962280273</v>
      </c>
      <c r="D15" s="377">
        <v>0.38486030697822571</v>
      </c>
      <c r="E15" s="335">
        <v>0.78937357664108276</v>
      </c>
      <c r="F15" s="377">
        <v>0.24158358573913574</v>
      </c>
      <c r="G15" s="335">
        <v>0.24816936254501343</v>
      </c>
      <c r="H15" s="377">
        <v>0.1364288330078125</v>
      </c>
      <c r="I15" s="335">
        <v>0.27853256464004517</v>
      </c>
      <c r="J15" s="377">
        <v>0.14259046316146851</v>
      </c>
      <c r="K15" s="335">
        <v>0.3799959123134613</v>
      </c>
      <c r="L15" s="377">
        <v>0.16419109702110291</v>
      </c>
      <c r="M15" s="335">
        <v>0.26291486620903015</v>
      </c>
      <c r="N15" s="377">
        <v>0.11654534935951233</v>
      </c>
      <c r="O15" s="335">
        <v>3.1545538902282715</v>
      </c>
      <c r="P15" s="377">
        <v>0.52984738349914551</v>
      </c>
      <c r="Q15" s="335">
        <v>4.3323483467102051</v>
      </c>
      <c r="R15" s="377">
        <v>0.90188634395599365</v>
      </c>
    </row>
    <row r="16" spans="1:18" x14ac:dyDescent="0.2">
      <c r="B16" s="135" t="s">
        <v>63</v>
      </c>
      <c r="C16" s="335">
        <v>4.1042971611022949</v>
      </c>
      <c r="D16" s="377">
        <v>0.64920556545257568</v>
      </c>
      <c r="E16" s="335">
        <v>2.252875804901123</v>
      </c>
      <c r="F16" s="377">
        <v>0.41929143667221069</v>
      </c>
      <c r="G16" s="335">
        <v>1.2100000381469727</v>
      </c>
      <c r="H16" s="377">
        <v>0.31843465566635132</v>
      </c>
      <c r="I16" s="335">
        <v>1.5432206392288208</v>
      </c>
      <c r="J16" s="377">
        <v>0.46707028150558472</v>
      </c>
      <c r="K16" s="335">
        <v>2.553490161895752</v>
      </c>
      <c r="L16" s="377">
        <v>0.55797535181045532</v>
      </c>
      <c r="M16" s="335">
        <v>1.2219822406768799</v>
      </c>
      <c r="N16" s="377">
        <v>0.29345139861106873</v>
      </c>
      <c r="O16" s="335">
        <v>7.8026995658874512</v>
      </c>
      <c r="P16" s="377">
        <v>0.96897214651107788</v>
      </c>
      <c r="Q16" s="335">
        <v>7.7390284538269043</v>
      </c>
      <c r="R16" s="377">
        <v>1.1488329172134399</v>
      </c>
    </row>
    <row r="17" spans="2:18" x14ac:dyDescent="0.2">
      <c r="B17" s="135" t="s">
        <v>62</v>
      </c>
      <c r="C17" s="335">
        <v>9.8729801177978516</v>
      </c>
      <c r="D17" s="377">
        <v>1.7804782390594482</v>
      </c>
      <c r="E17" s="335">
        <v>8.8564662933349609</v>
      </c>
      <c r="F17" s="377">
        <v>1.4471724033355713</v>
      </c>
      <c r="G17" s="335">
        <v>1.3600717782974243</v>
      </c>
      <c r="H17" s="377">
        <v>0.51900184154510498</v>
      </c>
      <c r="I17" s="335">
        <v>0.6017339825630188</v>
      </c>
      <c r="J17" s="377">
        <v>0.24185983836650848</v>
      </c>
      <c r="K17" s="335">
        <v>3.6349303722381592</v>
      </c>
      <c r="L17" s="377">
        <v>0.7749214768409729</v>
      </c>
      <c r="M17" s="335">
        <v>4.1940498352050781</v>
      </c>
      <c r="N17" s="377">
        <v>0.74298441410064697</v>
      </c>
      <c r="O17" s="335">
        <v>26.934337615966797</v>
      </c>
      <c r="P17" s="377">
        <v>2.2999286651611328</v>
      </c>
      <c r="Q17" s="335">
        <v>22.58221435546875</v>
      </c>
      <c r="R17" s="377">
        <v>1.8360216617584229</v>
      </c>
    </row>
    <row r="18" spans="2:18" x14ac:dyDescent="0.2">
      <c r="B18" s="135" t="s">
        <v>61</v>
      </c>
      <c r="C18" s="335">
        <v>1.0333333015441895</v>
      </c>
      <c r="D18" s="377">
        <v>0.45178943872451782</v>
      </c>
      <c r="E18" s="335">
        <v>0.35880279541015625</v>
      </c>
      <c r="F18" s="377">
        <v>0.16289332509040833</v>
      </c>
      <c r="G18" s="335">
        <v>0.69420808553695679</v>
      </c>
      <c r="H18" s="377">
        <v>0.30191588401794434</v>
      </c>
      <c r="I18" s="335">
        <v>1.0249412059783936</v>
      </c>
      <c r="J18" s="377">
        <v>0.30989620089530945</v>
      </c>
      <c r="K18" s="335">
        <v>0.28961175680160522</v>
      </c>
      <c r="L18" s="377">
        <v>0.16117604076862335</v>
      </c>
      <c r="M18" s="335">
        <v>0.36719602346420288</v>
      </c>
      <c r="N18" s="377">
        <v>0.16052179038524628</v>
      </c>
      <c r="O18" s="335">
        <v>5.2123322486877441</v>
      </c>
      <c r="P18" s="377">
        <v>0.97920382022857666</v>
      </c>
      <c r="Q18" s="335">
        <v>3.8289933204650879</v>
      </c>
      <c r="R18" s="377">
        <v>0.87246692180633545</v>
      </c>
    </row>
    <row r="19" spans="2:18" x14ac:dyDescent="0.2">
      <c r="B19" s="135" t="s">
        <v>60</v>
      </c>
      <c r="C19" s="335">
        <v>0.44397670030593872</v>
      </c>
      <c r="D19" s="377">
        <v>0.14700509607791901</v>
      </c>
      <c r="E19" s="335">
        <v>0.22504225373268127</v>
      </c>
      <c r="F19" s="377">
        <v>0.14220044016838074</v>
      </c>
      <c r="G19" s="335">
        <v>1.3379490375518799</v>
      </c>
      <c r="H19" s="377">
        <v>0.30050194263458252</v>
      </c>
      <c r="I19" s="335">
        <v>1.2422057390213013</v>
      </c>
      <c r="J19" s="377">
        <v>0.39415442943572998</v>
      </c>
      <c r="K19" s="335">
        <v>0.44887059926986694</v>
      </c>
      <c r="L19" s="377">
        <v>0.17129336297512054</v>
      </c>
      <c r="M19" s="335">
        <v>0.46418061852455139</v>
      </c>
      <c r="N19" s="377">
        <v>0.19210629165172577</v>
      </c>
      <c r="O19" s="335">
        <v>6.2846841812133789</v>
      </c>
      <c r="P19" s="377">
        <v>0.9642670750617981</v>
      </c>
      <c r="Q19" s="335">
        <v>5.7768769264221191</v>
      </c>
      <c r="R19" s="377">
        <v>0.78456413745880127</v>
      </c>
    </row>
    <row r="20" spans="2:18" x14ac:dyDescent="0.2">
      <c r="B20" s="135" t="s">
        <v>59</v>
      </c>
      <c r="C20" s="335">
        <v>2.837263822555542</v>
      </c>
      <c r="D20" s="377">
        <v>0.52295529842376709</v>
      </c>
      <c r="E20" s="335">
        <v>3.2845509052276611</v>
      </c>
      <c r="F20" s="377">
        <v>0.55406737327575684</v>
      </c>
      <c r="G20" s="335">
        <v>1.5203293561935425</v>
      </c>
      <c r="H20" s="377">
        <v>0.43685653805732727</v>
      </c>
      <c r="I20" s="335">
        <v>1.0277701616287231</v>
      </c>
      <c r="J20" s="377">
        <v>0.39763572812080383</v>
      </c>
      <c r="K20" s="335">
        <v>0.50848734378814697</v>
      </c>
      <c r="L20" s="377">
        <v>0.1899072527885437</v>
      </c>
      <c r="M20" s="335">
        <v>0.60494446754455566</v>
      </c>
      <c r="N20" s="377">
        <v>0.24755564332008362</v>
      </c>
      <c r="O20" s="335">
        <v>8.1215934753417969</v>
      </c>
      <c r="P20" s="377">
        <v>1.1279942989349365</v>
      </c>
      <c r="Q20" s="335">
        <v>6.1348495483398437</v>
      </c>
      <c r="R20" s="377">
        <v>1.0105540752410889</v>
      </c>
    </row>
    <row r="21" spans="2:18" x14ac:dyDescent="0.2">
      <c r="B21" s="135" t="s">
        <v>58</v>
      </c>
      <c r="C21" s="335">
        <v>2.2556242942810059</v>
      </c>
      <c r="D21" s="377">
        <v>0.43984121084213257</v>
      </c>
      <c r="E21" s="335">
        <v>2.3460638523101807</v>
      </c>
      <c r="F21" s="377">
        <v>0.46940898895263672</v>
      </c>
      <c r="G21" s="335">
        <v>0.37311738729476929</v>
      </c>
      <c r="H21" s="377">
        <v>0.14307035505771637</v>
      </c>
      <c r="I21" s="335">
        <v>0.43571466207504272</v>
      </c>
      <c r="J21" s="377">
        <v>0.20004196465015411</v>
      </c>
      <c r="K21" s="335">
        <v>0.37117958068847656</v>
      </c>
      <c r="L21" s="377">
        <v>0.14571742713451385</v>
      </c>
      <c r="M21" s="335">
        <v>0.3977590799331665</v>
      </c>
      <c r="N21" s="377">
        <v>0.16347230970859528</v>
      </c>
      <c r="O21" s="335">
        <v>7.8253993988037109</v>
      </c>
      <c r="P21" s="377">
        <v>0.89826434850692749</v>
      </c>
      <c r="Q21" s="335">
        <v>7.486229419708252</v>
      </c>
      <c r="R21" s="377">
        <v>0.92948377132415771</v>
      </c>
    </row>
    <row r="22" spans="2:18" x14ac:dyDescent="0.2">
      <c r="B22" s="135" t="s">
        <v>57</v>
      </c>
      <c r="C22" s="335">
        <v>15.862470626831055</v>
      </c>
      <c r="D22" s="377">
        <v>1.9033037424087524</v>
      </c>
      <c r="E22" s="335">
        <v>13.285732269287109</v>
      </c>
      <c r="F22" s="377">
        <v>1.4628114700317383</v>
      </c>
      <c r="G22" s="335">
        <v>9.9127101898193359</v>
      </c>
      <c r="H22" s="377">
        <v>1.1821572780609131</v>
      </c>
      <c r="I22" s="335">
        <v>7.5131611824035645</v>
      </c>
      <c r="J22" s="377">
        <v>1.086173415184021</v>
      </c>
      <c r="K22" s="335">
        <v>5.160679817199707</v>
      </c>
      <c r="L22" s="377">
        <v>0.83111852407455444</v>
      </c>
      <c r="M22" s="335">
        <v>3.2599010467529297</v>
      </c>
      <c r="N22" s="377">
        <v>0.6045040488243103</v>
      </c>
      <c r="O22" s="335">
        <v>28.479587554931641</v>
      </c>
      <c r="P22" s="377">
        <v>1.694094181060791</v>
      </c>
      <c r="Q22" s="335">
        <v>23.082010269165039</v>
      </c>
      <c r="R22" s="377">
        <v>1.9049581289291382</v>
      </c>
    </row>
    <row r="23" spans="2:18" x14ac:dyDescent="0.2">
      <c r="B23" s="135" t="s">
        <v>56</v>
      </c>
      <c r="C23" s="335">
        <v>5.7448711395263672</v>
      </c>
      <c r="D23" s="377">
        <v>1.1068434715270996</v>
      </c>
      <c r="E23" s="335">
        <v>4.7736392021179199</v>
      </c>
      <c r="F23" s="377">
        <v>0.96151518821716309</v>
      </c>
      <c r="G23" s="335">
        <v>1.1122807264328003</v>
      </c>
      <c r="H23" s="377">
        <v>0.4633496105670929</v>
      </c>
      <c r="I23" s="335">
        <v>1.3297429084777832</v>
      </c>
      <c r="J23" s="377">
        <v>0.36715859174728394</v>
      </c>
      <c r="K23" s="335">
        <v>2.7453923225402832</v>
      </c>
      <c r="L23" s="377">
        <v>0.78583031892776489</v>
      </c>
      <c r="M23" s="335">
        <v>1.5257284641265869</v>
      </c>
      <c r="N23" s="377">
        <v>0.59679007530212402</v>
      </c>
      <c r="O23" s="335">
        <v>7.4273934364318848</v>
      </c>
      <c r="P23" s="377">
        <v>1.2990227937698364</v>
      </c>
      <c r="Q23" s="335">
        <v>8.0655784606933594</v>
      </c>
      <c r="R23" s="377">
        <v>1.2288850545883179</v>
      </c>
    </row>
    <row r="24" spans="2:18" x14ac:dyDescent="0.2">
      <c r="B24" s="135" t="s">
        <v>55</v>
      </c>
      <c r="C24" s="335">
        <v>1.5185203552246094</v>
      </c>
      <c r="D24" s="377">
        <v>0.34629994630813599</v>
      </c>
      <c r="E24" s="335">
        <v>1.1582553386688232</v>
      </c>
      <c r="F24" s="377">
        <v>0.29177942872047424</v>
      </c>
      <c r="G24" s="335">
        <v>0.59584319591522217</v>
      </c>
      <c r="H24" s="377">
        <v>0.38311401009559631</v>
      </c>
      <c r="I24" s="335">
        <v>0.21468687057495117</v>
      </c>
      <c r="J24" s="377">
        <v>0.15894901752471924</v>
      </c>
      <c r="K24" s="335">
        <v>0</v>
      </c>
      <c r="L24" s="377"/>
      <c r="M24" s="335">
        <v>0.4668024480342865</v>
      </c>
      <c r="N24" s="377">
        <v>0.28461357951164246</v>
      </c>
      <c r="O24" s="335">
        <v>5.5610647201538086</v>
      </c>
      <c r="P24" s="377">
        <v>0.98766118288040161</v>
      </c>
      <c r="Q24" s="335">
        <v>7.9421229362487793</v>
      </c>
      <c r="R24" s="377">
        <v>1.3375091552734375</v>
      </c>
    </row>
    <row r="25" spans="2:18" x14ac:dyDescent="0.2">
      <c r="B25" s="135" t="s">
        <v>54</v>
      </c>
      <c r="C25" s="335">
        <v>3.6168017387390137</v>
      </c>
      <c r="D25" s="377">
        <v>0.79103994369506836</v>
      </c>
      <c r="E25" s="335">
        <v>1.7242470979690552</v>
      </c>
      <c r="F25" s="377">
        <v>0.42977169156074524</v>
      </c>
      <c r="G25" s="335">
        <v>4.0346255302429199</v>
      </c>
      <c r="H25" s="377">
        <v>0.86868757009506226</v>
      </c>
      <c r="I25" s="335">
        <v>2.8007936477661133</v>
      </c>
      <c r="J25" s="377">
        <v>0.74972426891326904</v>
      </c>
      <c r="K25" s="335">
        <v>0.35220924019813538</v>
      </c>
      <c r="L25" s="377">
        <v>0.1495455801486969</v>
      </c>
      <c r="M25" s="335">
        <v>0.26071459054946899</v>
      </c>
      <c r="N25" s="377">
        <v>0.11654622107744217</v>
      </c>
      <c r="O25" s="335">
        <v>8.9491891860961914</v>
      </c>
      <c r="P25" s="377">
        <v>1.2171045541763306</v>
      </c>
      <c r="Q25" s="335">
        <v>7.6209230422973633</v>
      </c>
      <c r="R25" s="377">
        <v>0.96273273229598999</v>
      </c>
    </row>
    <row r="26" spans="2:18" x14ac:dyDescent="0.2">
      <c r="B26" s="135" t="s">
        <v>53</v>
      </c>
      <c r="C26" s="335">
        <v>9.5525932312011719</v>
      </c>
      <c r="D26" s="377">
        <v>1.4267963171005249</v>
      </c>
      <c r="E26" s="335">
        <v>7.3794403076171875</v>
      </c>
      <c r="F26" s="377">
        <v>1.2330597639083862</v>
      </c>
      <c r="G26" s="335">
        <v>9.7485456466674805</v>
      </c>
      <c r="H26" s="377">
        <v>2.245797872543335</v>
      </c>
      <c r="I26" s="335">
        <v>7.4072928428649902</v>
      </c>
      <c r="J26" s="377">
        <v>1.1853460073471069</v>
      </c>
      <c r="K26" s="335">
        <v>0.84575957059860229</v>
      </c>
      <c r="L26" s="377">
        <v>0.31631946563720703</v>
      </c>
      <c r="M26" s="335">
        <v>1.329994797706604</v>
      </c>
      <c r="N26" s="377">
        <v>0.74510365724563599</v>
      </c>
      <c r="O26" s="335">
        <v>12.322589874267578</v>
      </c>
      <c r="P26" s="377">
        <v>1.8281986713409424</v>
      </c>
      <c r="Q26" s="335">
        <v>13.014798164367676</v>
      </c>
      <c r="R26" s="377">
        <v>1.5893611907958984</v>
      </c>
    </row>
    <row r="27" spans="2:18" x14ac:dyDescent="0.2">
      <c r="B27" s="135" t="s">
        <v>52</v>
      </c>
      <c r="C27" s="335">
        <v>6.6292457580566406</v>
      </c>
      <c r="D27" s="377">
        <v>0.8757021427154541</v>
      </c>
      <c r="E27" s="335">
        <v>5.1176643371582031</v>
      </c>
      <c r="F27" s="377">
        <v>0.78969848155975342</v>
      </c>
      <c r="G27" s="335">
        <v>2.2396578788757324</v>
      </c>
      <c r="H27" s="377">
        <v>0.47274589538574219</v>
      </c>
      <c r="I27" s="335">
        <v>2.4758214950561523</v>
      </c>
      <c r="J27" s="377">
        <v>0.59679841995239258</v>
      </c>
      <c r="K27" s="335">
        <v>2.343925952911377</v>
      </c>
      <c r="L27" s="377">
        <v>0.5295068621635437</v>
      </c>
      <c r="M27" s="335">
        <v>2.1827385425567627</v>
      </c>
      <c r="N27" s="377">
        <v>0.56360799074172974</v>
      </c>
      <c r="O27" s="335">
        <v>10.398201942443848</v>
      </c>
      <c r="P27" s="377">
        <v>1.1184133291244507</v>
      </c>
      <c r="Q27" s="335">
        <v>10.450331687927246</v>
      </c>
      <c r="R27" s="377">
        <v>1.363667368888855</v>
      </c>
    </row>
    <row r="28" spans="2:18" x14ac:dyDescent="0.2">
      <c r="B28" s="135" t="s">
        <v>51</v>
      </c>
      <c r="C28" s="335">
        <v>4.8669414520263672</v>
      </c>
      <c r="D28" s="377">
        <v>0.78767359256744385</v>
      </c>
      <c r="E28" s="335">
        <v>3.0003492832183838</v>
      </c>
      <c r="F28" s="377">
        <v>0.82401049137115479</v>
      </c>
      <c r="G28" s="335">
        <v>4.0655126571655273</v>
      </c>
      <c r="H28" s="377">
        <v>1.4999532699584961</v>
      </c>
      <c r="I28" s="335">
        <v>4.6036386489868164</v>
      </c>
      <c r="J28" s="377">
        <v>1.8385682106018066</v>
      </c>
      <c r="K28" s="335">
        <v>1.0410137176513672</v>
      </c>
      <c r="L28" s="377">
        <v>0.34420129656791687</v>
      </c>
      <c r="M28" s="335">
        <v>1.5483981370925903</v>
      </c>
      <c r="N28" s="377">
        <v>0.99407869577407837</v>
      </c>
      <c r="O28" s="335">
        <v>7.9686427116394043</v>
      </c>
      <c r="P28" s="377">
        <v>1.0764129161834717</v>
      </c>
      <c r="Q28" s="335">
        <v>8.1091938018798828</v>
      </c>
      <c r="R28" s="377">
        <v>1.5640559196472168</v>
      </c>
    </row>
    <row r="29" spans="2:18" x14ac:dyDescent="0.2">
      <c r="B29" s="135" t="s">
        <v>50</v>
      </c>
      <c r="C29" s="335">
        <v>1.0981500148773193</v>
      </c>
      <c r="D29" s="377">
        <v>0.37656652927398682</v>
      </c>
      <c r="E29" s="335">
        <v>0.69025808572769165</v>
      </c>
      <c r="F29" s="377">
        <v>0.22806437313556671</v>
      </c>
      <c r="G29" s="335">
        <v>0.10960786789655685</v>
      </c>
      <c r="H29" s="377">
        <v>6.9807939231395721E-2</v>
      </c>
      <c r="I29" s="335">
        <v>0.56346380710601807</v>
      </c>
      <c r="J29" s="377">
        <v>0.21961624920368195</v>
      </c>
      <c r="K29" s="335">
        <v>0.62266826629638672</v>
      </c>
      <c r="L29" s="377">
        <v>0.23917588591575623</v>
      </c>
      <c r="M29" s="335">
        <v>0.65046942234039307</v>
      </c>
      <c r="N29" s="377">
        <v>0.19904901087284088</v>
      </c>
      <c r="O29" s="335">
        <v>5.8902077674865723</v>
      </c>
      <c r="P29" s="377">
        <v>1.3177725076675415</v>
      </c>
      <c r="Q29" s="335">
        <v>5.4885549545288086</v>
      </c>
      <c r="R29" s="377">
        <v>0.97854119539260864</v>
      </c>
    </row>
    <row r="30" spans="2:18" x14ac:dyDescent="0.2">
      <c r="B30" s="135" t="s">
        <v>49</v>
      </c>
      <c r="C30" s="335">
        <v>16.791000366210938</v>
      </c>
      <c r="D30" s="377">
        <v>1.796062707901001</v>
      </c>
      <c r="E30" s="335">
        <v>9.7109336853027344</v>
      </c>
      <c r="F30" s="377">
        <v>1.4367740154266357</v>
      </c>
      <c r="G30" s="335">
        <v>0.92568343877792358</v>
      </c>
      <c r="H30" s="377">
        <v>0.35283145308494568</v>
      </c>
      <c r="I30" s="335">
        <v>1.2894240617752075</v>
      </c>
      <c r="J30" s="377">
        <v>0.4214683473110199</v>
      </c>
      <c r="K30" s="335">
        <v>8.6086215972900391</v>
      </c>
      <c r="L30" s="377">
        <v>1.5886574983596802</v>
      </c>
      <c r="M30" s="335">
        <v>5.4098124504089355</v>
      </c>
      <c r="N30" s="377">
        <v>1.1356091499328613</v>
      </c>
      <c r="O30" s="335">
        <v>18.750425338745117</v>
      </c>
      <c r="P30" s="377">
        <v>2.189816951751709</v>
      </c>
      <c r="Q30" s="335">
        <v>15.574129104614258</v>
      </c>
      <c r="R30" s="377">
        <v>1.8308831453323364</v>
      </c>
    </row>
    <row r="31" spans="2:18" x14ac:dyDescent="0.2">
      <c r="B31" s="135" t="s">
        <v>48</v>
      </c>
      <c r="C31" s="335">
        <v>6.2460808753967285</v>
      </c>
      <c r="D31" s="377">
        <v>0.86098659038543701</v>
      </c>
      <c r="E31" s="335">
        <v>5.3076562881469727</v>
      </c>
      <c r="F31" s="377">
        <v>0.9738350510597229</v>
      </c>
      <c r="G31" s="335">
        <v>5.0866074562072754</v>
      </c>
      <c r="H31" s="377">
        <v>1.8794741630554199</v>
      </c>
      <c r="I31" s="335">
        <v>4.3022451400756836</v>
      </c>
      <c r="J31" s="377">
        <v>0.92516905069351196</v>
      </c>
      <c r="K31" s="335">
        <v>1.6299823522567749</v>
      </c>
      <c r="L31" s="377">
        <v>0.43850302696228027</v>
      </c>
      <c r="M31" s="335">
        <v>0.59494477510452271</v>
      </c>
      <c r="N31" s="377">
        <v>0.2161959707736969</v>
      </c>
      <c r="O31" s="335">
        <v>13.088603019714355</v>
      </c>
      <c r="P31" s="377">
        <v>1.2906280755996704</v>
      </c>
      <c r="Q31" s="335">
        <v>14.318805694580078</v>
      </c>
      <c r="R31" s="377">
        <v>1.406205415725708</v>
      </c>
    </row>
    <row r="32" spans="2:18" x14ac:dyDescent="0.2">
      <c r="B32" s="135" t="s">
        <v>47</v>
      </c>
      <c r="C32" s="335">
        <v>1.6267865896224976</v>
      </c>
      <c r="D32" s="377">
        <v>0.28975570201873779</v>
      </c>
      <c r="E32" s="335">
        <v>2.5640664100646973</v>
      </c>
      <c r="F32" s="377">
        <v>0.5651441216468811</v>
      </c>
      <c r="G32" s="335">
        <v>0.27157202363014221</v>
      </c>
      <c r="H32" s="377">
        <v>0.1392299085855484</v>
      </c>
      <c r="I32" s="335">
        <v>0.30282443761825562</v>
      </c>
      <c r="J32" s="377">
        <v>0.11914635449647903</v>
      </c>
      <c r="K32" s="335">
        <v>0.48451042175292969</v>
      </c>
      <c r="L32" s="377">
        <v>0.2028333991765976</v>
      </c>
      <c r="M32" s="335">
        <v>0.45942893624305725</v>
      </c>
      <c r="N32" s="377">
        <v>0.17930226027965546</v>
      </c>
      <c r="O32" s="335">
        <v>8.721186637878418</v>
      </c>
      <c r="P32" s="377">
        <v>1.1051194667816162</v>
      </c>
      <c r="Q32" s="335">
        <v>8.2030296325683594</v>
      </c>
      <c r="R32" s="377">
        <v>1.2304480075836182</v>
      </c>
    </row>
    <row r="33" spans="2:18" x14ac:dyDescent="0.2">
      <c r="B33" s="135" t="s">
        <v>46</v>
      </c>
      <c r="C33" s="335">
        <v>2.0871274471282959</v>
      </c>
      <c r="D33" s="377">
        <v>0.53540182113647461</v>
      </c>
      <c r="E33" s="335">
        <v>1.9746067523956299</v>
      </c>
      <c r="F33" s="377">
        <v>0.56637662649154663</v>
      </c>
      <c r="G33" s="335">
        <v>5.2698264122009277</v>
      </c>
      <c r="H33" s="377">
        <v>0.80935341119766235</v>
      </c>
      <c r="I33" s="335">
        <v>3.0415225028991699</v>
      </c>
      <c r="J33" s="377">
        <v>0.53846001625061035</v>
      </c>
      <c r="K33" s="335">
        <v>2.7248711585998535</v>
      </c>
      <c r="L33" s="377">
        <v>0.6365312933921814</v>
      </c>
      <c r="M33" s="335">
        <v>1.612012505531311</v>
      </c>
      <c r="N33" s="377">
        <v>0.50504225492477417</v>
      </c>
      <c r="O33" s="335">
        <v>16.578910827636719</v>
      </c>
      <c r="P33" s="377">
        <v>1.2828071117401123</v>
      </c>
      <c r="Q33" s="335">
        <v>15.597133636474609</v>
      </c>
      <c r="R33" s="377">
        <v>1.2377532720565796</v>
      </c>
    </row>
    <row r="34" spans="2:18" x14ac:dyDescent="0.2">
      <c r="B34" s="135" t="s">
        <v>45</v>
      </c>
      <c r="C34" s="335">
        <v>7.0343585014343262</v>
      </c>
      <c r="D34" s="377">
        <v>1.2676616907119751</v>
      </c>
      <c r="E34" s="335">
        <v>4.8661956787109375</v>
      </c>
      <c r="F34" s="377">
        <v>0.85240805149078369</v>
      </c>
      <c r="G34" s="335">
        <v>1.630312442779541</v>
      </c>
      <c r="H34" s="377">
        <v>0.56561237573623657</v>
      </c>
      <c r="I34" s="335">
        <v>0.2816656231880188</v>
      </c>
      <c r="J34" s="377">
        <v>0.16323992609977722</v>
      </c>
      <c r="K34" s="335">
        <v>4.3303160667419434</v>
      </c>
      <c r="L34" s="377">
        <v>1.3142760992050171</v>
      </c>
      <c r="M34" s="335">
        <v>4.1082582473754883</v>
      </c>
      <c r="N34" s="377">
        <v>1.3433198928833008</v>
      </c>
      <c r="O34" s="335">
        <v>8.9816350936889648</v>
      </c>
      <c r="P34" s="377">
        <v>1.2508692741394043</v>
      </c>
      <c r="Q34" s="335">
        <v>7.662775993347168</v>
      </c>
      <c r="R34" s="377">
        <v>1.5575977563858032</v>
      </c>
    </row>
    <row r="35" spans="2:18" x14ac:dyDescent="0.2">
      <c r="B35" s="135" t="s">
        <v>44</v>
      </c>
      <c r="C35" s="335">
        <v>1.4888923168182373</v>
      </c>
      <c r="D35" s="377">
        <v>0.2886122465133667</v>
      </c>
      <c r="E35" s="335">
        <v>3.1680762767791748</v>
      </c>
      <c r="F35" s="377">
        <v>0.82206344604492188</v>
      </c>
      <c r="G35" s="335">
        <v>2.2557704448699951</v>
      </c>
      <c r="H35" s="377">
        <v>0.42399367690086365</v>
      </c>
      <c r="I35" s="335">
        <v>2.7401974201202393</v>
      </c>
      <c r="J35" s="377">
        <v>0.61297255754470825</v>
      </c>
      <c r="K35" s="335">
        <v>1.1341444253921509</v>
      </c>
      <c r="L35" s="377">
        <v>0.34706050157546997</v>
      </c>
      <c r="M35" s="335">
        <v>0.69750171899795532</v>
      </c>
      <c r="N35" s="377">
        <v>0.18900413811206818</v>
      </c>
      <c r="O35" s="335">
        <v>5.7560782432556152</v>
      </c>
      <c r="P35" s="377">
        <v>0.78585559129714966</v>
      </c>
      <c r="Q35" s="335">
        <v>6.1020493507385254</v>
      </c>
      <c r="R35" s="377">
        <v>0.92636889219284058</v>
      </c>
    </row>
    <row r="36" spans="2:18" x14ac:dyDescent="0.2">
      <c r="B36" s="135" t="s">
        <v>43</v>
      </c>
      <c r="C36" s="335">
        <v>4.5662646293640137</v>
      </c>
      <c r="D36" s="377">
        <v>0.75978481769561768</v>
      </c>
      <c r="E36" s="335">
        <v>2.2066750526428223</v>
      </c>
      <c r="F36" s="377">
        <v>0.45777568221092224</v>
      </c>
      <c r="G36" s="335">
        <v>2.4408831596374512</v>
      </c>
      <c r="H36" s="377">
        <v>0.45398044586181641</v>
      </c>
      <c r="I36" s="335">
        <v>2.241811990737915</v>
      </c>
      <c r="J36" s="377">
        <v>0.68024426698684692</v>
      </c>
      <c r="K36" s="335">
        <v>1.9966535568237305</v>
      </c>
      <c r="L36" s="377">
        <v>0.55284547805786133</v>
      </c>
      <c r="M36" s="335">
        <v>1.8246721029281616</v>
      </c>
      <c r="N36" s="377">
        <v>0.45489078760147095</v>
      </c>
      <c r="O36" s="335">
        <v>7.3752760887145996</v>
      </c>
      <c r="P36" s="377">
        <v>1.1716450452804565</v>
      </c>
      <c r="Q36" s="335">
        <v>7.0339388847351074</v>
      </c>
      <c r="R36" s="377">
        <v>1.0777454376220703</v>
      </c>
    </row>
    <row r="37" spans="2:18" x14ac:dyDescent="0.2">
      <c r="B37" s="135" t="s">
        <v>42</v>
      </c>
      <c r="C37" s="335">
        <v>5.4446945190429687</v>
      </c>
      <c r="D37" s="377">
        <v>1.0313287973403931</v>
      </c>
      <c r="E37" s="335">
        <v>4.538022518157959</v>
      </c>
      <c r="F37" s="377">
        <v>0.90894389152526855</v>
      </c>
      <c r="G37" s="335">
        <v>0.49196624755859375</v>
      </c>
      <c r="H37" s="377">
        <v>0.25471165776252747</v>
      </c>
      <c r="I37" s="335">
        <v>8.6462408304214478E-2</v>
      </c>
      <c r="J37" s="377">
        <v>8.6916320025920868E-2</v>
      </c>
      <c r="K37" s="335">
        <v>8.730290412902832</v>
      </c>
      <c r="L37" s="377">
        <v>1.2970733642578125</v>
      </c>
      <c r="M37" s="335">
        <v>5.5609593391418457</v>
      </c>
      <c r="N37" s="377">
        <v>0.92248004674911499</v>
      </c>
      <c r="O37" s="335">
        <v>14.566957473754883</v>
      </c>
      <c r="P37" s="377">
        <v>1.4110885858535767</v>
      </c>
      <c r="Q37" s="335">
        <v>15.092748641967773</v>
      </c>
      <c r="R37" s="377">
        <v>1.6373060941696167</v>
      </c>
    </row>
    <row r="38" spans="2:18" x14ac:dyDescent="0.2">
      <c r="B38" s="135" t="s">
        <v>41</v>
      </c>
      <c r="C38" s="335">
        <v>2.178480863571167</v>
      </c>
      <c r="D38" s="377">
        <v>0.65741699934005737</v>
      </c>
      <c r="E38" s="335">
        <v>0.70031791925430298</v>
      </c>
      <c r="F38" s="377">
        <v>0.26014366745948792</v>
      </c>
      <c r="G38" s="335">
        <v>0.41916650533676147</v>
      </c>
      <c r="H38" s="377">
        <v>0.15871340036392212</v>
      </c>
      <c r="I38" s="335">
        <v>0.51706719398498535</v>
      </c>
      <c r="J38" s="377">
        <v>0.21850152313709259</v>
      </c>
      <c r="K38" s="335">
        <v>0.35342487692832947</v>
      </c>
      <c r="L38" s="377">
        <v>0.15130519866943359</v>
      </c>
      <c r="M38" s="335">
        <v>0.85831880569458008</v>
      </c>
      <c r="N38" s="377">
        <v>0.29785090684890747</v>
      </c>
      <c r="O38" s="335">
        <v>7.564298152923584</v>
      </c>
      <c r="P38" s="377">
        <v>1.6003327369689941</v>
      </c>
      <c r="Q38" s="335">
        <v>8.9614400863647461</v>
      </c>
      <c r="R38" s="377">
        <v>1.0982699394226074</v>
      </c>
    </row>
    <row r="39" spans="2:18" x14ac:dyDescent="0.2">
      <c r="B39" s="135" t="s">
        <v>40</v>
      </c>
      <c r="C39" s="335">
        <v>1.409615159034729</v>
      </c>
      <c r="D39" s="377">
        <v>0.29492005705833435</v>
      </c>
      <c r="E39" s="335">
        <v>2.3122339248657227</v>
      </c>
      <c r="F39" s="377">
        <v>0.47530737519264221</v>
      </c>
      <c r="G39" s="335">
        <v>1.9433252811431885</v>
      </c>
      <c r="H39" s="377">
        <v>0.40856674313545227</v>
      </c>
      <c r="I39" s="335">
        <v>1.4728407859802246</v>
      </c>
      <c r="J39" s="377">
        <v>0.40725147724151611</v>
      </c>
      <c r="K39" s="335">
        <v>9.7686134278774261E-2</v>
      </c>
      <c r="L39" s="377">
        <v>6.1560433357954025E-2</v>
      </c>
      <c r="M39" s="335">
        <v>0.30822741985321045</v>
      </c>
      <c r="N39" s="377">
        <v>0.16784867644309998</v>
      </c>
      <c r="O39" s="335">
        <v>9.5405397415161133</v>
      </c>
      <c r="P39" s="377">
        <v>1.0077095031738281</v>
      </c>
      <c r="Q39" s="335">
        <v>10.995532035827637</v>
      </c>
      <c r="R39" s="377">
        <v>1.2975610494613647</v>
      </c>
    </row>
    <row r="40" spans="2:18" x14ac:dyDescent="0.2">
      <c r="B40" s="135" t="s">
        <v>39</v>
      </c>
      <c r="C40" s="335">
        <v>10.728886604309082</v>
      </c>
      <c r="D40" s="377">
        <v>1.8360800743103027</v>
      </c>
      <c r="E40" s="335">
        <v>8.8254871368408203</v>
      </c>
      <c r="F40" s="377">
        <v>1.4117954969406128</v>
      </c>
      <c r="G40" s="335">
        <v>3.6478772163391113</v>
      </c>
      <c r="H40" s="377">
        <v>0.79684269428253174</v>
      </c>
      <c r="I40" s="335">
        <v>2.6565690040588379</v>
      </c>
      <c r="J40" s="377">
        <v>0.63231241703033447</v>
      </c>
      <c r="K40" s="335">
        <v>4.7793917655944824</v>
      </c>
      <c r="L40" s="377">
        <v>1.3422120809555054</v>
      </c>
      <c r="M40" s="335">
        <v>5.010066032409668</v>
      </c>
      <c r="N40" s="377">
        <v>1.0458304882049561</v>
      </c>
      <c r="O40" s="335">
        <v>14.50016975402832</v>
      </c>
      <c r="P40" s="377">
        <v>1.2580771446228027</v>
      </c>
      <c r="Q40" s="335">
        <v>10.145523071289062</v>
      </c>
      <c r="R40" s="377">
        <v>1.2626693248748779</v>
      </c>
    </row>
    <row r="41" spans="2:18" x14ac:dyDescent="0.2">
      <c r="B41" s="135" t="s">
        <v>38</v>
      </c>
      <c r="C41" s="335">
        <v>2.0038187503814697</v>
      </c>
      <c r="D41" s="377">
        <v>0.42247244715690613</v>
      </c>
      <c r="E41" s="335">
        <v>1.3080201148986816</v>
      </c>
      <c r="F41" s="377">
        <v>0.33724525570869446</v>
      </c>
      <c r="G41" s="335">
        <v>2.565349817276001</v>
      </c>
      <c r="H41" s="377">
        <v>0.56678551435470581</v>
      </c>
      <c r="I41" s="335">
        <v>2.8449647426605225</v>
      </c>
      <c r="J41" s="377">
        <v>0.69429033994674683</v>
      </c>
      <c r="K41" s="335">
        <v>3.9511315822601318</v>
      </c>
      <c r="L41" s="377">
        <v>0.78780204057693481</v>
      </c>
      <c r="M41" s="335">
        <v>4.829564094543457</v>
      </c>
      <c r="N41" s="377">
        <v>1.1032540798187256</v>
      </c>
      <c r="O41" s="335">
        <v>15.964920997619629</v>
      </c>
      <c r="P41" s="377">
        <v>1.2961500883102417</v>
      </c>
      <c r="Q41" s="335">
        <v>16.237995147705078</v>
      </c>
      <c r="R41" s="377">
        <v>1.4322981834411621</v>
      </c>
    </row>
    <row r="42" spans="2:18" x14ac:dyDescent="0.2">
      <c r="B42" s="135" t="s">
        <v>37</v>
      </c>
      <c r="C42" s="336">
        <v>1.9045951366424561</v>
      </c>
      <c r="D42" s="378">
        <v>0.38103193044662476</v>
      </c>
      <c r="E42" s="336">
        <v>0.99477338790893555</v>
      </c>
      <c r="F42" s="378">
        <v>0.24917498230934143</v>
      </c>
      <c r="G42" s="336">
        <v>0.23418289422988892</v>
      </c>
      <c r="H42" s="378">
        <v>0.13296130299568176</v>
      </c>
      <c r="I42" s="336">
        <v>0.29971030354499817</v>
      </c>
      <c r="J42" s="378">
        <v>0.13434639573097229</v>
      </c>
      <c r="K42" s="336">
        <v>7.237660139799118E-2</v>
      </c>
      <c r="L42" s="378">
        <v>7.2206668555736542E-2</v>
      </c>
      <c r="M42" s="336">
        <v>0.19089578092098236</v>
      </c>
      <c r="N42" s="378">
        <v>0.11161365360021591</v>
      </c>
      <c r="O42" s="336">
        <v>4.1825742721557617</v>
      </c>
      <c r="P42" s="378">
        <v>1.0421050786972046</v>
      </c>
      <c r="Q42" s="336">
        <v>4.0422930717468262</v>
      </c>
      <c r="R42" s="378">
        <v>0.71973395347595215</v>
      </c>
    </row>
    <row r="43" spans="2:18" ht="13.5" thickBot="1" x14ac:dyDescent="0.25">
      <c r="B43" s="253" t="s">
        <v>86</v>
      </c>
      <c r="C43" s="337">
        <v>4.7830018997192383</v>
      </c>
      <c r="D43" s="379">
        <v>0.22677022218704224</v>
      </c>
      <c r="E43" s="337">
        <v>3.5880751609802246</v>
      </c>
      <c r="F43" s="379">
        <v>0.17272216081619263</v>
      </c>
      <c r="G43" s="337">
        <v>2.5033440589904785</v>
      </c>
      <c r="H43" s="379">
        <v>0.19840414822101593</v>
      </c>
      <c r="I43" s="337">
        <v>1.9985464811325073</v>
      </c>
      <c r="J43" s="379">
        <v>0.14495974779129028</v>
      </c>
      <c r="K43" s="337">
        <v>1.8879884481430054</v>
      </c>
      <c r="L43" s="379">
        <v>0.13445505499839783</v>
      </c>
      <c r="M43" s="337">
        <v>1.6444077491760254</v>
      </c>
      <c r="N43" s="379">
        <v>0.11025477200746536</v>
      </c>
      <c r="O43" s="337">
        <v>10.53482723236084</v>
      </c>
      <c r="P43" s="379">
        <v>0.30539566278457642</v>
      </c>
      <c r="Q43" s="337">
        <v>9.6840362548828125</v>
      </c>
      <c r="R43" s="379">
        <v>0.27338036894798279</v>
      </c>
    </row>
    <row r="44" spans="2:18" ht="13.5" thickTop="1" x14ac:dyDescent="0.2">
      <c r="B44" s="110" t="s">
        <v>158</v>
      </c>
      <c r="I44" s="335"/>
    </row>
    <row r="45" spans="2:18" x14ac:dyDescent="0.2">
      <c r="B45" s="254"/>
    </row>
  </sheetData>
  <mergeCells count="17">
    <mergeCell ref="O9:P9"/>
    <mergeCell ref="B4:R4"/>
    <mergeCell ref="B5:R5"/>
    <mergeCell ref="B6:R6"/>
    <mergeCell ref="B7:B10"/>
    <mergeCell ref="C7:R7"/>
    <mergeCell ref="C8:F8"/>
    <mergeCell ref="G8:J8"/>
    <mergeCell ref="K8:N8"/>
    <mergeCell ref="O8:R8"/>
    <mergeCell ref="C9:D9"/>
    <mergeCell ref="Q9:R9"/>
    <mergeCell ref="E9:F9"/>
    <mergeCell ref="G9:H9"/>
    <mergeCell ref="I9:J9"/>
    <mergeCell ref="K9:L9"/>
    <mergeCell ref="M9:N9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4:N45"/>
  <sheetViews>
    <sheetView workbookViewId="0"/>
  </sheetViews>
  <sheetFormatPr baseColWidth="10" defaultRowHeight="12.75" x14ac:dyDescent="0.2"/>
  <cols>
    <col min="1" max="1" width="1.7109375" style="18" customWidth="1"/>
    <col min="2" max="2" width="37" style="18" customWidth="1"/>
    <col min="3" max="16384" width="11.42578125" style="18"/>
  </cols>
  <sheetData>
    <row r="4" spans="1:14" ht="15" x14ac:dyDescent="0.25">
      <c r="B4" s="430" t="s">
        <v>199</v>
      </c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</row>
    <row r="5" spans="1:14" ht="15.75" customHeight="1" x14ac:dyDescent="0.2">
      <c r="B5" s="507" t="s">
        <v>152</v>
      </c>
      <c r="C5" s="507"/>
      <c r="D5" s="507"/>
      <c r="E5" s="507"/>
      <c r="F5" s="507"/>
      <c r="G5" s="507"/>
      <c r="H5" s="507"/>
      <c r="I5" s="507"/>
      <c r="J5" s="507"/>
      <c r="K5" s="507"/>
      <c r="L5" s="507"/>
      <c r="M5" s="507"/>
      <c r="N5" s="507"/>
    </row>
    <row r="6" spans="1:14" ht="15.75" customHeight="1" thickBot="1" x14ac:dyDescent="0.25">
      <c r="A6" s="250"/>
      <c r="B6" s="431" t="s">
        <v>252</v>
      </c>
      <c r="C6" s="431"/>
      <c r="D6" s="431"/>
      <c r="E6" s="431"/>
      <c r="F6" s="431"/>
      <c r="G6" s="431"/>
      <c r="H6" s="431"/>
      <c r="I6" s="431"/>
      <c r="J6" s="431"/>
      <c r="K6" s="431"/>
      <c r="L6" s="431"/>
      <c r="M6" s="431"/>
      <c r="N6" s="431"/>
    </row>
    <row r="7" spans="1:14" ht="20.100000000000001" customHeight="1" thickTop="1" x14ac:dyDescent="0.2">
      <c r="A7" s="185"/>
      <c r="B7" s="464" t="s">
        <v>164</v>
      </c>
      <c r="C7" s="509" t="s">
        <v>16</v>
      </c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</row>
    <row r="8" spans="1:14" ht="30" customHeight="1" x14ac:dyDescent="0.2">
      <c r="A8" s="251"/>
      <c r="B8" s="508"/>
      <c r="C8" s="510" t="s">
        <v>167</v>
      </c>
      <c r="D8" s="510"/>
      <c r="E8" s="510"/>
      <c r="F8" s="510"/>
      <c r="G8" s="510" t="s">
        <v>168</v>
      </c>
      <c r="H8" s="510"/>
      <c r="I8" s="510"/>
      <c r="J8" s="510"/>
      <c r="K8" s="510" t="s">
        <v>169</v>
      </c>
      <c r="L8" s="510"/>
      <c r="M8" s="510"/>
      <c r="N8" s="510"/>
    </row>
    <row r="9" spans="1:14" ht="14.25" customHeight="1" x14ac:dyDescent="0.2">
      <c r="A9" s="251"/>
      <c r="B9" s="508"/>
      <c r="C9" s="506">
        <v>2010</v>
      </c>
      <c r="D9" s="506"/>
      <c r="E9" s="506">
        <v>2012</v>
      </c>
      <c r="F9" s="506"/>
      <c r="G9" s="506">
        <v>2010</v>
      </c>
      <c r="H9" s="506"/>
      <c r="I9" s="506">
        <v>2012</v>
      </c>
      <c r="J9" s="506"/>
      <c r="K9" s="506">
        <v>2010</v>
      </c>
      <c r="L9" s="506"/>
      <c r="M9" s="506">
        <v>2012</v>
      </c>
      <c r="N9" s="506"/>
    </row>
    <row r="10" spans="1:14" ht="42" customHeight="1" thickBot="1" x14ac:dyDescent="0.25">
      <c r="A10" s="188"/>
      <c r="B10" s="465"/>
      <c r="C10" s="235" t="s">
        <v>78</v>
      </c>
      <c r="D10" s="339" t="s">
        <v>149</v>
      </c>
      <c r="E10" s="235" t="s">
        <v>78</v>
      </c>
      <c r="F10" s="339" t="s">
        <v>149</v>
      </c>
      <c r="G10" s="235" t="s">
        <v>78</v>
      </c>
      <c r="H10" s="339" t="s">
        <v>149</v>
      </c>
      <c r="I10" s="235" t="s">
        <v>78</v>
      </c>
      <c r="J10" s="339" t="s">
        <v>149</v>
      </c>
      <c r="K10" s="235" t="s">
        <v>78</v>
      </c>
      <c r="L10" s="339" t="s">
        <v>149</v>
      </c>
      <c r="M10" s="235" t="s">
        <v>78</v>
      </c>
      <c r="N10" s="339" t="s">
        <v>149</v>
      </c>
    </row>
    <row r="11" spans="1:14" x14ac:dyDescent="0.2">
      <c r="B11" s="135" t="s">
        <v>68</v>
      </c>
      <c r="C11" s="335">
        <v>1.5203479528427124</v>
      </c>
      <c r="D11" s="294">
        <v>0.60821354389190674</v>
      </c>
      <c r="E11" s="335">
        <v>0.48882359266281128</v>
      </c>
      <c r="F11" s="294">
        <v>0.20553898811340332</v>
      </c>
      <c r="G11" s="335">
        <v>2.4174492359161377</v>
      </c>
      <c r="H11" s="294">
        <v>0.65644663572311401</v>
      </c>
      <c r="I11" s="335">
        <v>1.724732518196106</v>
      </c>
      <c r="J11" s="294">
        <v>0.73075664043426514</v>
      </c>
      <c r="K11" s="335">
        <v>0.35406622290611267</v>
      </c>
      <c r="L11" s="294">
        <v>0.18405617773532867</v>
      </c>
      <c r="M11" s="335">
        <v>0.76436728239059448</v>
      </c>
      <c r="N11" s="294">
        <v>0.2559112012386322</v>
      </c>
    </row>
    <row r="12" spans="1:14" x14ac:dyDescent="0.2">
      <c r="B12" s="135" t="s">
        <v>67</v>
      </c>
      <c r="C12" s="335">
        <v>1.4400511980056763</v>
      </c>
      <c r="D12" s="294">
        <v>0.43797004222869873</v>
      </c>
      <c r="E12" s="335">
        <v>1.81557297706604</v>
      </c>
      <c r="F12" s="294">
        <v>0.79617553949356079</v>
      </c>
      <c r="G12" s="335">
        <v>5.2385954856872559</v>
      </c>
      <c r="H12" s="294">
        <v>1.0146583318710327</v>
      </c>
      <c r="I12" s="335">
        <v>2.7122790813446045</v>
      </c>
      <c r="J12" s="294">
        <v>0.68256324529647827</v>
      </c>
      <c r="K12" s="335">
        <v>0.28315144777297974</v>
      </c>
      <c r="L12" s="294">
        <v>0.26871386170387268</v>
      </c>
      <c r="M12" s="335">
        <v>0.3142838180065155</v>
      </c>
      <c r="N12" s="294">
        <v>0.12940128147602081</v>
      </c>
    </row>
    <row r="13" spans="1:14" x14ac:dyDescent="0.2">
      <c r="B13" s="135" t="s">
        <v>66</v>
      </c>
      <c r="C13" s="335">
        <v>3.5805802345275879</v>
      </c>
      <c r="D13" s="294">
        <v>1.3463064432144165</v>
      </c>
      <c r="E13" s="335">
        <v>2.5470438003540039</v>
      </c>
      <c r="F13" s="294">
        <v>1.1131021976470947</v>
      </c>
      <c r="G13" s="335">
        <v>5.9156613349914551</v>
      </c>
      <c r="H13" s="294">
        <v>1.8056992292404175</v>
      </c>
      <c r="I13" s="335">
        <v>3.8930225372314453</v>
      </c>
      <c r="J13" s="294">
        <v>1.092023491859436</v>
      </c>
      <c r="K13" s="335">
        <v>0.44423201680183411</v>
      </c>
      <c r="L13" s="294">
        <v>0.16627016663551331</v>
      </c>
      <c r="M13" s="335">
        <v>0.65104573965072632</v>
      </c>
      <c r="N13" s="294">
        <v>0.28301095962524414</v>
      </c>
    </row>
    <row r="14" spans="1:14" x14ac:dyDescent="0.2">
      <c r="B14" s="135" t="s">
        <v>65</v>
      </c>
      <c r="C14" s="335">
        <v>9.5089931488037109</v>
      </c>
      <c r="D14" s="294">
        <v>1.9332054853439331</v>
      </c>
      <c r="E14" s="335">
        <v>4.3076658248901367</v>
      </c>
      <c r="F14" s="294">
        <v>1.1756435632705688</v>
      </c>
      <c r="G14" s="335">
        <v>14.138087272644043</v>
      </c>
      <c r="H14" s="294">
        <v>1.9054210186004639</v>
      </c>
      <c r="I14" s="335">
        <v>7.68646240234375</v>
      </c>
      <c r="J14" s="294">
        <v>1.6300307512283325</v>
      </c>
      <c r="K14" s="335">
        <v>1.9810304641723633</v>
      </c>
      <c r="L14" s="294">
        <v>0.61593937873840332</v>
      </c>
      <c r="M14" s="335">
        <v>0.33875471353530884</v>
      </c>
      <c r="N14" s="294">
        <v>0.13805422186851501</v>
      </c>
    </row>
    <row r="15" spans="1:14" x14ac:dyDescent="0.2">
      <c r="B15" s="135" t="s">
        <v>64</v>
      </c>
      <c r="C15" s="335">
        <v>2.5854201316833496</v>
      </c>
      <c r="D15" s="294">
        <v>0.73963850736618042</v>
      </c>
      <c r="E15" s="335">
        <v>2.9961814880371094</v>
      </c>
      <c r="F15" s="294">
        <v>1.077701210975647</v>
      </c>
      <c r="G15" s="335">
        <v>3.288459300994873</v>
      </c>
      <c r="H15" s="294">
        <v>0.8040739893913269</v>
      </c>
      <c r="I15" s="335">
        <v>3.2317042350769043</v>
      </c>
      <c r="J15" s="294">
        <v>0.63177883625030518</v>
      </c>
      <c r="K15" s="335">
        <v>9.4013325870037079E-2</v>
      </c>
      <c r="L15" s="294">
        <v>4.5002847909927368E-2</v>
      </c>
      <c r="M15" s="335">
        <v>0.43128523230552673</v>
      </c>
      <c r="N15" s="294">
        <v>0.31559085845947266</v>
      </c>
    </row>
    <row r="16" spans="1:14" x14ac:dyDescent="0.2">
      <c r="B16" s="135" t="s">
        <v>63</v>
      </c>
      <c r="C16" s="335">
        <v>2.2931392192840576</v>
      </c>
      <c r="D16" s="294">
        <v>0.47498601675033569</v>
      </c>
      <c r="E16" s="335">
        <v>2.5797727108001709</v>
      </c>
      <c r="F16" s="294">
        <v>0.63914614915847778</v>
      </c>
      <c r="G16" s="335">
        <v>1.440820574760437</v>
      </c>
      <c r="H16" s="294">
        <v>0.43627816438674927</v>
      </c>
      <c r="I16" s="335">
        <v>0.58153706789016724</v>
      </c>
      <c r="J16" s="294">
        <v>0.19256904721260071</v>
      </c>
      <c r="K16" s="335">
        <v>0.32212427258491516</v>
      </c>
      <c r="L16" s="294">
        <v>0.13844816386699677</v>
      </c>
      <c r="M16" s="335">
        <v>0.11128715425729752</v>
      </c>
      <c r="N16" s="294">
        <v>5.3336955606937408E-2</v>
      </c>
    </row>
    <row r="17" spans="2:14" x14ac:dyDescent="0.2">
      <c r="B17" s="135" t="s">
        <v>62</v>
      </c>
      <c r="C17" s="335">
        <v>25.196516036987305</v>
      </c>
      <c r="D17" s="294">
        <v>3.2766158580780029</v>
      </c>
      <c r="E17" s="335">
        <v>20.233390808105469</v>
      </c>
      <c r="F17" s="294">
        <v>3.380589485168457</v>
      </c>
      <c r="G17" s="335">
        <v>15.417015075683594</v>
      </c>
      <c r="H17" s="294">
        <v>2.3414409160614014</v>
      </c>
      <c r="I17" s="335">
        <v>21.020978927612305</v>
      </c>
      <c r="J17" s="294">
        <v>3.4610795974731445</v>
      </c>
      <c r="K17" s="335">
        <v>3.1051194667816162</v>
      </c>
      <c r="L17" s="294">
        <v>1.0891225337982178</v>
      </c>
      <c r="M17" s="335">
        <v>2.1083495616912842</v>
      </c>
      <c r="N17" s="294">
        <v>1.2429662942886353</v>
      </c>
    </row>
    <row r="18" spans="2:14" x14ac:dyDescent="0.2">
      <c r="B18" s="135" t="s">
        <v>61</v>
      </c>
      <c r="C18" s="335">
        <v>3.191840648651123</v>
      </c>
      <c r="D18" s="294">
        <v>0.90896135568618774</v>
      </c>
      <c r="E18" s="335">
        <v>2.637711763381958</v>
      </c>
      <c r="F18" s="294">
        <v>0.7985004186630249</v>
      </c>
      <c r="G18" s="335">
        <v>5.6208896636962891</v>
      </c>
      <c r="H18" s="294">
        <v>1.0132273435592651</v>
      </c>
      <c r="I18" s="335">
        <v>2.6093463897705078</v>
      </c>
      <c r="J18" s="294">
        <v>0.57141119241714478</v>
      </c>
      <c r="K18" s="335">
        <v>2.8070497512817383</v>
      </c>
      <c r="L18" s="294">
        <v>1.2317180633544922</v>
      </c>
      <c r="M18" s="335">
        <v>0.67982232570648193</v>
      </c>
      <c r="N18" s="294">
        <v>0.36938780546188354</v>
      </c>
    </row>
    <row r="19" spans="2:14" x14ac:dyDescent="0.2">
      <c r="B19" s="135" t="s">
        <v>60</v>
      </c>
      <c r="C19" s="335">
        <v>3.2450921535491943</v>
      </c>
      <c r="D19" s="294">
        <v>0.64658814668655396</v>
      </c>
      <c r="E19" s="335">
        <v>2.3172523975372314</v>
      </c>
      <c r="F19" s="294">
        <v>0.81771981716156006</v>
      </c>
      <c r="G19" s="335">
        <v>0.6041831374168396</v>
      </c>
      <c r="H19" s="294">
        <v>0.24792689085006714</v>
      </c>
      <c r="I19" s="335">
        <v>0.77005869150161743</v>
      </c>
      <c r="J19" s="294">
        <v>0.34305733442306519</v>
      </c>
      <c r="K19" s="335">
        <v>6.8616516888141632E-2</v>
      </c>
      <c r="L19" s="294">
        <v>5.8616958558559418E-2</v>
      </c>
      <c r="M19" s="335">
        <v>0</v>
      </c>
      <c r="N19" s="294"/>
    </row>
    <row r="20" spans="2:14" x14ac:dyDescent="0.2">
      <c r="B20" s="135" t="s">
        <v>59</v>
      </c>
      <c r="C20" s="335">
        <v>8.0432910919189453</v>
      </c>
      <c r="D20" s="294">
        <v>2.5989713668823242</v>
      </c>
      <c r="E20" s="335">
        <v>5.3322792053222656</v>
      </c>
      <c r="F20" s="294">
        <v>2.058964729309082</v>
      </c>
      <c r="G20" s="335">
        <v>14.074235916137695</v>
      </c>
      <c r="H20" s="294">
        <v>2.4976327419281006</v>
      </c>
      <c r="I20" s="335">
        <v>9.4300098419189453</v>
      </c>
      <c r="J20" s="294">
        <v>1.8401492834091187</v>
      </c>
      <c r="K20" s="335">
        <v>0.59830814599990845</v>
      </c>
      <c r="L20" s="294">
        <v>0.4141329824924469</v>
      </c>
      <c r="M20" s="335">
        <v>0.16562081873416901</v>
      </c>
      <c r="N20" s="294">
        <v>6.9722890853881836E-2</v>
      </c>
    </row>
    <row r="21" spans="2:14" x14ac:dyDescent="0.2">
      <c r="B21" s="135" t="s">
        <v>58</v>
      </c>
      <c r="C21" s="335">
        <v>5.5590634346008301</v>
      </c>
      <c r="D21" s="294">
        <v>1.4404464960098267</v>
      </c>
      <c r="E21" s="335">
        <v>3.1709465980529785</v>
      </c>
      <c r="F21" s="294">
        <v>0.94959557056427002</v>
      </c>
      <c r="G21" s="335">
        <v>10.902904510498047</v>
      </c>
      <c r="H21" s="294">
        <v>1.2575820684432983</v>
      </c>
      <c r="I21" s="335">
        <v>9.0679702758789062</v>
      </c>
      <c r="J21" s="294">
        <v>1.7957749366760254</v>
      </c>
      <c r="K21" s="335">
        <v>0.73462587594985962</v>
      </c>
      <c r="L21" s="294">
        <v>0.26669996976852417</v>
      </c>
      <c r="M21" s="335">
        <v>0.78361743688583374</v>
      </c>
      <c r="N21" s="294">
        <v>0.27926623821258545</v>
      </c>
    </row>
    <row r="22" spans="2:14" x14ac:dyDescent="0.2">
      <c r="B22" s="135" t="s">
        <v>57</v>
      </c>
      <c r="C22" s="335">
        <v>26.537698745727539</v>
      </c>
      <c r="D22" s="294">
        <v>3.5549004077911377</v>
      </c>
      <c r="E22" s="335">
        <v>33.562183380126953</v>
      </c>
      <c r="F22" s="294">
        <v>3.236600399017334</v>
      </c>
      <c r="G22" s="335">
        <v>25.581254959106445</v>
      </c>
      <c r="H22" s="294">
        <v>2.5294613838195801</v>
      </c>
      <c r="I22" s="335">
        <v>21.820440292358398</v>
      </c>
      <c r="J22" s="294">
        <v>2.505314826965332</v>
      </c>
      <c r="K22" s="335">
        <v>0.82382375001907349</v>
      </c>
      <c r="L22" s="294">
        <v>0.38105112314224243</v>
      </c>
      <c r="M22" s="335">
        <v>1.0513894557952881</v>
      </c>
      <c r="N22" s="294">
        <v>0.33863061666488647</v>
      </c>
    </row>
    <row r="23" spans="2:14" x14ac:dyDescent="0.2">
      <c r="B23" s="135" t="s">
        <v>56</v>
      </c>
      <c r="C23" s="335">
        <v>13.396890640258789</v>
      </c>
      <c r="D23" s="294">
        <v>3.1004445552825928</v>
      </c>
      <c r="E23" s="335">
        <v>8.9973735809326172</v>
      </c>
      <c r="F23" s="294">
        <v>2.1867210865020752</v>
      </c>
      <c r="G23" s="335">
        <v>15.818243980407715</v>
      </c>
      <c r="H23" s="294">
        <v>2.6716845035552979</v>
      </c>
      <c r="I23" s="335">
        <v>12.159063339233398</v>
      </c>
      <c r="J23" s="294">
        <v>2.0480811595916748</v>
      </c>
      <c r="K23" s="335">
        <v>2.3460342884063721</v>
      </c>
      <c r="L23" s="294">
        <v>0.76745718717575073</v>
      </c>
      <c r="M23" s="335">
        <v>0.78811848163604736</v>
      </c>
      <c r="N23" s="294">
        <v>0.44510677456855774</v>
      </c>
    </row>
    <row r="24" spans="2:14" x14ac:dyDescent="0.2">
      <c r="B24" s="135" t="s">
        <v>55</v>
      </c>
      <c r="C24" s="335">
        <v>7.9704971313476562</v>
      </c>
      <c r="D24" s="294">
        <v>1.8982291221618652</v>
      </c>
      <c r="E24" s="335">
        <v>4.2218532562255859</v>
      </c>
      <c r="F24" s="294">
        <v>1.2081080675125122</v>
      </c>
      <c r="G24" s="335">
        <v>3.1297099590301514</v>
      </c>
      <c r="H24" s="294">
        <v>0.69130611419677734</v>
      </c>
      <c r="I24" s="335">
        <v>3.280071496963501</v>
      </c>
      <c r="J24" s="294">
        <v>1.0844097137451172</v>
      </c>
      <c r="K24" s="335">
        <v>0.21271121501922607</v>
      </c>
      <c r="L24" s="294">
        <v>0.1193542405962944</v>
      </c>
      <c r="M24" s="335">
        <v>9.4980224967002869E-2</v>
      </c>
      <c r="N24" s="294">
        <v>4.8155646771192551E-2</v>
      </c>
    </row>
    <row r="25" spans="2:14" x14ac:dyDescent="0.2">
      <c r="B25" s="135" t="s">
        <v>54</v>
      </c>
      <c r="C25" s="335">
        <v>7.2891726493835449</v>
      </c>
      <c r="D25" s="294">
        <v>1.5346916913986206</v>
      </c>
      <c r="E25" s="335">
        <v>4.8765883445739746</v>
      </c>
      <c r="F25" s="294">
        <v>1.2434239387512207</v>
      </c>
      <c r="G25" s="335">
        <v>9.9439859390258789</v>
      </c>
      <c r="H25" s="294">
        <v>1.534565806388855</v>
      </c>
      <c r="I25" s="335">
        <v>6.8614258766174316</v>
      </c>
      <c r="J25" s="294">
        <v>1.0655204057693481</v>
      </c>
      <c r="K25" s="335">
        <v>0.73272073268890381</v>
      </c>
      <c r="L25" s="294">
        <v>0.26825925707817078</v>
      </c>
      <c r="M25" s="335">
        <v>0.21600334346294403</v>
      </c>
      <c r="N25" s="294">
        <v>0.1589420884847641</v>
      </c>
    </row>
    <row r="26" spans="2:14" x14ac:dyDescent="0.2">
      <c r="B26" s="135" t="s">
        <v>53</v>
      </c>
      <c r="C26" s="335">
        <v>9.8658628463745117</v>
      </c>
      <c r="D26" s="294">
        <v>1.7583777904510498</v>
      </c>
      <c r="E26" s="335">
        <v>14.529948234558105</v>
      </c>
      <c r="F26" s="294">
        <v>3.5179669857025146</v>
      </c>
      <c r="G26" s="335">
        <v>13.736228942871094</v>
      </c>
      <c r="H26" s="294">
        <v>1.8922833204269409</v>
      </c>
      <c r="I26" s="335">
        <v>10.87044620513916</v>
      </c>
      <c r="J26" s="294">
        <v>1.896583080291748</v>
      </c>
      <c r="K26" s="335">
        <v>0.67605692148208618</v>
      </c>
      <c r="L26" s="294">
        <v>0.24456560611724854</v>
      </c>
      <c r="M26" s="335">
        <v>0.9046248197555542</v>
      </c>
      <c r="N26" s="294">
        <v>0.41124099493026733</v>
      </c>
    </row>
    <row r="27" spans="2:14" x14ac:dyDescent="0.2">
      <c r="B27" s="135" t="s">
        <v>52</v>
      </c>
      <c r="C27" s="335">
        <v>8.8517656326293945</v>
      </c>
      <c r="D27" s="294">
        <v>2.2417402267456055</v>
      </c>
      <c r="E27" s="335">
        <v>5.113192081451416</v>
      </c>
      <c r="F27" s="294">
        <v>1.1664563417434692</v>
      </c>
      <c r="G27" s="335">
        <v>7.1809368133544922</v>
      </c>
      <c r="H27" s="294">
        <v>0.92873823642730713</v>
      </c>
      <c r="I27" s="335">
        <v>5.4692130088806152</v>
      </c>
      <c r="J27" s="294">
        <v>1.0310268402099609</v>
      </c>
      <c r="K27" s="335">
        <v>5.0862366333603859E-3</v>
      </c>
      <c r="L27" s="294">
        <v>5.0903530791401863E-3</v>
      </c>
      <c r="M27" s="335">
        <v>0.28295257687568665</v>
      </c>
      <c r="N27" s="294">
        <v>0.129168301820755</v>
      </c>
    </row>
    <row r="28" spans="2:14" x14ac:dyDescent="0.2">
      <c r="B28" s="135" t="s">
        <v>51</v>
      </c>
      <c r="C28" s="335">
        <v>5.3063907623291016</v>
      </c>
      <c r="D28" s="294">
        <v>1.4473955631256104</v>
      </c>
      <c r="E28" s="335">
        <v>9.4800128936767578</v>
      </c>
      <c r="F28" s="294">
        <v>1.8701424598693848</v>
      </c>
      <c r="G28" s="335">
        <v>7.150536060333252</v>
      </c>
      <c r="H28" s="294">
        <v>1.8083689212799072</v>
      </c>
      <c r="I28" s="335">
        <v>7.6599979400634766</v>
      </c>
      <c r="J28" s="294">
        <v>2.5972859859466553</v>
      </c>
      <c r="K28" s="335">
        <v>1.7046265602111816</v>
      </c>
      <c r="L28" s="294">
        <v>0.72836387157440186</v>
      </c>
      <c r="M28" s="335">
        <v>3.6297922134399414</v>
      </c>
      <c r="N28" s="294">
        <v>1.5009061098098755</v>
      </c>
    </row>
    <row r="29" spans="2:14" x14ac:dyDescent="0.2">
      <c r="B29" s="135" t="s">
        <v>50</v>
      </c>
      <c r="C29" s="335">
        <v>0.91820371150970459</v>
      </c>
      <c r="D29" s="294">
        <v>0.24857495725154877</v>
      </c>
      <c r="E29" s="335">
        <v>1.0353050231933594</v>
      </c>
      <c r="F29" s="294">
        <v>0.39324989914894104</v>
      </c>
      <c r="G29" s="335">
        <v>2.1656115055084229</v>
      </c>
      <c r="H29" s="294">
        <v>0.51440024375915527</v>
      </c>
      <c r="I29" s="335">
        <v>2.3854513168334961</v>
      </c>
      <c r="J29" s="294">
        <v>0.87983739376068115</v>
      </c>
      <c r="K29" s="335">
        <v>1.6189670190215111E-2</v>
      </c>
      <c r="L29" s="294">
        <v>1.6190608963370323E-2</v>
      </c>
      <c r="M29" s="335">
        <v>2.7456009760499001E-2</v>
      </c>
      <c r="N29" s="294">
        <v>1.974388025701046E-2</v>
      </c>
    </row>
    <row r="30" spans="2:14" x14ac:dyDescent="0.2">
      <c r="B30" s="135" t="s">
        <v>49</v>
      </c>
      <c r="C30" s="335">
        <v>16.909507751464844</v>
      </c>
      <c r="D30" s="294">
        <v>2.8891458511352539</v>
      </c>
      <c r="E30" s="335">
        <v>20.126298904418945</v>
      </c>
      <c r="F30" s="294">
        <v>3.883392333984375</v>
      </c>
      <c r="G30" s="335">
        <v>31.200180053710937</v>
      </c>
      <c r="H30" s="294">
        <v>3.2323818206787109</v>
      </c>
      <c r="I30" s="335">
        <v>23.429832458496094</v>
      </c>
      <c r="J30" s="294">
        <v>2.5141072273254395</v>
      </c>
      <c r="K30" s="335">
        <v>0.84985262155532837</v>
      </c>
      <c r="L30" s="294">
        <v>0.23197981715202332</v>
      </c>
      <c r="M30" s="335">
        <v>2.186328649520874</v>
      </c>
      <c r="N30" s="294">
        <v>0.96960675716400146</v>
      </c>
    </row>
    <row r="31" spans="2:14" x14ac:dyDescent="0.2">
      <c r="B31" s="135" t="s">
        <v>48</v>
      </c>
      <c r="C31" s="335">
        <v>12.456067085266113</v>
      </c>
      <c r="D31" s="294">
        <v>2.5662026405334473</v>
      </c>
      <c r="E31" s="335">
        <v>13.790408134460449</v>
      </c>
      <c r="F31" s="294">
        <v>2.9061267375946045</v>
      </c>
      <c r="G31" s="335">
        <v>14.254860877990723</v>
      </c>
      <c r="H31" s="294">
        <v>2.0496134757995605</v>
      </c>
      <c r="I31" s="335">
        <v>13.969100952148438</v>
      </c>
      <c r="J31" s="294">
        <v>2.3882522583007813</v>
      </c>
      <c r="K31" s="335">
        <v>0.68078726530075073</v>
      </c>
      <c r="L31" s="294">
        <v>0.35990065336227417</v>
      </c>
      <c r="M31" s="335">
        <v>0.53403395414352417</v>
      </c>
      <c r="N31" s="294">
        <v>0.19456157088279724</v>
      </c>
    </row>
    <row r="32" spans="2:14" x14ac:dyDescent="0.2">
      <c r="B32" s="135" t="s">
        <v>47</v>
      </c>
      <c r="C32" s="335">
        <v>8.3836393356323242</v>
      </c>
      <c r="D32" s="294">
        <v>1.9664489030838013</v>
      </c>
      <c r="E32" s="335">
        <v>4.2932391166687012</v>
      </c>
      <c r="F32" s="294">
        <v>1.1857430934906006</v>
      </c>
      <c r="G32" s="335">
        <v>7.6788477897644043</v>
      </c>
      <c r="H32" s="294">
        <v>1.4453251361846924</v>
      </c>
      <c r="I32" s="335">
        <v>6.021942138671875</v>
      </c>
      <c r="J32" s="294">
        <v>1.0819402933120728</v>
      </c>
      <c r="K32" s="335">
        <v>1.2673721313476562</v>
      </c>
      <c r="L32" s="294">
        <v>0.34690946340560913</v>
      </c>
      <c r="M32" s="335">
        <v>0.92459815740585327</v>
      </c>
      <c r="N32" s="294">
        <v>0.312226802110672</v>
      </c>
    </row>
    <row r="33" spans="2:14" x14ac:dyDescent="0.2">
      <c r="B33" s="135" t="s">
        <v>46</v>
      </c>
      <c r="C33" s="335">
        <v>2.3633508682250977</v>
      </c>
      <c r="D33" s="294">
        <v>0.80399614572525024</v>
      </c>
      <c r="E33" s="335">
        <v>0.89384841918945313</v>
      </c>
      <c r="F33" s="294">
        <v>0.25344520807266235</v>
      </c>
      <c r="G33" s="335">
        <v>4.0186362266540527</v>
      </c>
      <c r="H33" s="294">
        <v>0.6535336971282959</v>
      </c>
      <c r="I33" s="335">
        <v>2.7188031673431396</v>
      </c>
      <c r="J33" s="294">
        <v>0.84928786754608154</v>
      </c>
      <c r="K33" s="335">
        <v>0.95683562755584717</v>
      </c>
      <c r="L33" s="294">
        <v>0.25849193334579468</v>
      </c>
      <c r="M33" s="335">
        <v>0.65012162923812866</v>
      </c>
      <c r="N33" s="294">
        <v>0.24427796900272369</v>
      </c>
    </row>
    <row r="34" spans="2:14" x14ac:dyDescent="0.2">
      <c r="B34" s="135" t="s">
        <v>45</v>
      </c>
      <c r="C34" s="335">
        <v>13.071341514587402</v>
      </c>
      <c r="D34" s="294">
        <v>2.6020355224609375</v>
      </c>
      <c r="E34" s="335">
        <v>14.607468605041504</v>
      </c>
      <c r="F34" s="294">
        <v>2.9747250080108643</v>
      </c>
      <c r="G34" s="335">
        <v>20.314685821533203</v>
      </c>
      <c r="H34" s="294">
        <v>2.2438204288482666</v>
      </c>
      <c r="I34" s="335">
        <v>21.895214080810547</v>
      </c>
      <c r="J34" s="294">
        <v>2.2903895378112793</v>
      </c>
      <c r="K34" s="335">
        <v>2.2398173809051514</v>
      </c>
      <c r="L34" s="294">
        <v>0.64985227584838867</v>
      </c>
      <c r="M34" s="335">
        <v>2.2449290752410889</v>
      </c>
      <c r="N34" s="294">
        <v>0.64070236682891846</v>
      </c>
    </row>
    <row r="35" spans="2:14" x14ac:dyDescent="0.2">
      <c r="B35" s="135" t="s">
        <v>44</v>
      </c>
      <c r="C35" s="335">
        <v>5.1003975868225098</v>
      </c>
      <c r="D35" s="294">
        <v>1.2188451290130615</v>
      </c>
      <c r="E35" s="335">
        <v>5.6738953590393066</v>
      </c>
      <c r="F35" s="294">
        <v>1.5499351024627686</v>
      </c>
      <c r="G35" s="335">
        <v>9.1356077194213867</v>
      </c>
      <c r="H35" s="294">
        <v>1.6792207956314087</v>
      </c>
      <c r="I35" s="335">
        <v>8.2339210510253906</v>
      </c>
      <c r="J35" s="294">
        <v>1.4373160600662231</v>
      </c>
      <c r="K35" s="335">
        <v>0.243795245885849</v>
      </c>
      <c r="L35" s="294">
        <v>0.13493679463863373</v>
      </c>
      <c r="M35" s="335">
        <v>0.41681778430938721</v>
      </c>
      <c r="N35" s="294">
        <v>0.17402946949005127</v>
      </c>
    </row>
    <row r="36" spans="2:14" x14ac:dyDescent="0.2">
      <c r="B36" s="135" t="s">
        <v>43</v>
      </c>
      <c r="C36" s="335">
        <v>5.3367629051208496</v>
      </c>
      <c r="D36" s="294">
        <v>1.2612860202789307</v>
      </c>
      <c r="E36" s="335">
        <v>3.2847146987915039</v>
      </c>
      <c r="F36" s="294">
        <v>0.96767681837081909</v>
      </c>
      <c r="G36" s="335">
        <v>10.274012565612793</v>
      </c>
      <c r="H36" s="294">
        <v>2.4991099834442139</v>
      </c>
      <c r="I36" s="335">
        <v>10.059364318847656</v>
      </c>
      <c r="J36" s="294">
        <v>1.1257592439651489</v>
      </c>
      <c r="K36" s="335">
        <v>0.63100403547286987</v>
      </c>
      <c r="L36" s="294">
        <v>0.22644810378551483</v>
      </c>
      <c r="M36" s="335">
        <v>0.52549338340759277</v>
      </c>
      <c r="N36" s="294">
        <v>0.14022921025753021</v>
      </c>
    </row>
    <row r="37" spans="2:14" x14ac:dyDescent="0.2">
      <c r="B37" s="135" t="s">
        <v>42</v>
      </c>
      <c r="C37" s="335">
        <v>20.632434844970703</v>
      </c>
      <c r="D37" s="294">
        <v>3.759575366973877</v>
      </c>
      <c r="E37" s="335">
        <v>20.640911102294922</v>
      </c>
      <c r="F37" s="294">
        <v>2.9684178829193115</v>
      </c>
      <c r="G37" s="335">
        <v>6.0325875282287598</v>
      </c>
      <c r="H37" s="294">
        <v>1.2477216720581055</v>
      </c>
      <c r="I37" s="335">
        <v>4.8383069038391113</v>
      </c>
      <c r="J37" s="294">
        <v>0.81326979398727417</v>
      </c>
      <c r="K37" s="335">
        <v>0.9737209677696228</v>
      </c>
      <c r="L37" s="293">
        <v>0.41476762294769287</v>
      </c>
      <c r="M37" s="335">
        <v>0.81287634372711182</v>
      </c>
      <c r="N37" s="294">
        <v>0.32484123110771179</v>
      </c>
    </row>
    <row r="38" spans="2:14" x14ac:dyDescent="0.2">
      <c r="B38" s="135" t="s">
        <v>41</v>
      </c>
      <c r="C38" s="335">
        <v>8.8643484115600586</v>
      </c>
      <c r="D38" s="294">
        <v>4.2425069808959961</v>
      </c>
      <c r="E38" s="335">
        <v>2.6925168037414551</v>
      </c>
      <c r="F38" s="294">
        <v>1.2843785285949707</v>
      </c>
      <c r="G38" s="335">
        <v>13.719894409179687</v>
      </c>
      <c r="H38" s="294">
        <v>2.6141653060913086</v>
      </c>
      <c r="I38" s="335">
        <v>8.4907026290893555</v>
      </c>
      <c r="J38" s="294">
        <v>1.2559854984283447</v>
      </c>
      <c r="K38" s="335">
        <v>0.49855321645736694</v>
      </c>
      <c r="L38" s="293">
        <v>0.16585381329059601</v>
      </c>
      <c r="M38" s="335">
        <v>0.10604339092969894</v>
      </c>
      <c r="N38" s="294">
        <v>6.1492476612329483E-2</v>
      </c>
    </row>
    <row r="39" spans="2:14" x14ac:dyDescent="0.2">
      <c r="B39" s="135" t="s">
        <v>40</v>
      </c>
      <c r="C39" s="335">
        <v>1.2966681718826294</v>
      </c>
      <c r="D39" s="294">
        <v>0.42977380752563477</v>
      </c>
      <c r="E39" s="335">
        <v>2.4527292251586914</v>
      </c>
      <c r="F39" s="294">
        <v>1.0771090984344482</v>
      </c>
      <c r="G39" s="335">
        <v>6.0608172416687012</v>
      </c>
      <c r="H39" s="294">
        <v>1.0283663272857666</v>
      </c>
      <c r="I39" s="335">
        <v>7.0066251754760742</v>
      </c>
      <c r="J39" s="294">
        <v>1.2890030145645142</v>
      </c>
      <c r="K39" s="335">
        <v>0.37548372149467468</v>
      </c>
      <c r="L39" s="293">
        <v>0.14721068739891052</v>
      </c>
      <c r="M39" s="335">
        <v>0.26830664277076721</v>
      </c>
      <c r="N39" s="294">
        <v>0.11200372874736786</v>
      </c>
    </row>
    <row r="40" spans="2:14" x14ac:dyDescent="0.2">
      <c r="B40" s="135" t="s">
        <v>39</v>
      </c>
      <c r="C40" s="335">
        <v>17.592910766601562</v>
      </c>
      <c r="D40" s="294">
        <v>3.13374924659729</v>
      </c>
      <c r="E40" s="335">
        <v>24.513357162475586</v>
      </c>
      <c r="F40" s="294">
        <v>3.7253425121307373</v>
      </c>
      <c r="G40" s="335">
        <v>18.224760055541992</v>
      </c>
      <c r="H40" s="294">
        <v>2.7975594997406006</v>
      </c>
      <c r="I40" s="335">
        <v>15.552146911621094</v>
      </c>
      <c r="J40" s="294">
        <v>2.5205106735229492</v>
      </c>
      <c r="K40" s="335">
        <v>1.2703888416290283</v>
      </c>
      <c r="L40" s="294">
        <v>0.37034681439399719</v>
      </c>
      <c r="M40" s="335">
        <v>0.9588887095451355</v>
      </c>
      <c r="N40" s="294">
        <v>0.3273414671421051</v>
      </c>
    </row>
    <row r="41" spans="2:14" x14ac:dyDescent="0.2">
      <c r="B41" s="135" t="s">
        <v>38</v>
      </c>
      <c r="C41" s="335">
        <v>3.6162295341491699</v>
      </c>
      <c r="D41" s="294">
        <v>0.58054137229919434</v>
      </c>
      <c r="E41" s="335">
        <v>3.9472911357879639</v>
      </c>
      <c r="F41" s="294">
        <v>0.65086519718170166</v>
      </c>
      <c r="G41" s="335">
        <v>18.956510543823242</v>
      </c>
      <c r="H41" s="294">
        <v>1.5385516881942749</v>
      </c>
      <c r="I41" s="335">
        <v>18.642265319824219</v>
      </c>
      <c r="J41" s="294">
        <v>1.6978710889816284</v>
      </c>
      <c r="K41" s="335">
        <v>1.0263818502426147</v>
      </c>
      <c r="L41" s="294">
        <v>0.41186767816543579</v>
      </c>
      <c r="M41" s="335">
        <v>1.0736557245254517</v>
      </c>
      <c r="N41" s="294">
        <v>0.2563420832157135</v>
      </c>
    </row>
    <row r="42" spans="2:14" x14ac:dyDescent="0.2">
      <c r="B42" s="135" t="s">
        <v>37</v>
      </c>
      <c r="C42" s="336">
        <v>6.718663215637207</v>
      </c>
      <c r="D42" s="295">
        <v>1.9963148832321167</v>
      </c>
      <c r="E42" s="336">
        <v>3.4110133647918701</v>
      </c>
      <c r="F42" s="295">
        <v>1.0701149702072144</v>
      </c>
      <c r="G42" s="336">
        <v>12.701397895812988</v>
      </c>
      <c r="H42" s="295">
        <v>2.3197758197784424</v>
      </c>
      <c r="I42" s="335">
        <v>7.1458740234375</v>
      </c>
      <c r="J42" s="295">
        <v>1.1898657083511353</v>
      </c>
      <c r="K42" s="336">
        <v>0.52342486381530762</v>
      </c>
      <c r="L42" s="295">
        <v>0.22606132924556732</v>
      </c>
      <c r="M42" s="336">
        <v>0.68279963731765747</v>
      </c>
      <c r="N42" s="295">
        <v>0.18479041755199432</v>
      </c>
    </row>
    <row r="43" spans="2:14" ht="13.5" thickBot="1" x14ac:dyDescent="0.25">
      <c r="B43" s="253" t="s">
        <v>86</v>
      </c>
      <c r="C43" s="337">
        <v>9.2339277267456055</v>
      </c>
      <c r="D43" s="323">
        <v>0.46623516082763672</v>
      </c>
      <c r="E43" s="337">
        <v>8.7788152694702148</v>
      </c>
      <c r="F43" s="323">
        <v>0.46098554134368896</v>
      </c>
      <c r="G43" s="337">
        <v>10.734989166259766</v>
      </c>
      <c r="H43" s="323">
        <v>0.40322151780128479</v>
      </c>
      <c r="I43" s="337">
        <v>9.1182975769042969</v>
      </c>
      <c r="J43" s="323">
        <v>0.37184777855873108</v>
      </c>
      <c r="K43" s="337">
        <v>0.85666614770889282</v>
      </c>
      <c r="L43" s="323">
        <v>8.6943328380584717E-2</v>
      </c>
      <c r="M43" s="337">
        <v>0.66128265857696533</v>
      </c>
      <c r="N43" s="323">
        <v>8.0820851027965546E-2</v>
      </c>
    </row>
    <row r="44" spans="2:14" ht="13.5" thickTop="1" x14ac:dyDescent="0.2">
      <c r="B44" s="110" t="s">
        <v>158</v>
      </c>
    </row>
    <row r="45" spans="2:14" x14ac:dyDescent="0.2">
      <c r="B45" s="254"/>
    </row>
  </sheetData>
  <mergeCells count="14">
    <mergeCell ref="B4:N4"/>
    <mergeCell ref="B5:N5"/>
    <mergeCell ref="B6:N6"/>
    <mergeCell ref="B7:B10"/>
    <mergeCell ref="C7:N7"/>
    <mergeCell ref="C8:F8"/>
    <mergeCell ref="G8:J8"/>
    <mergeCell ref="K8:N8"/>
    <mergeCell ref="C9:D9"/>
    <mergeCell ref="E9:F9"/>
    <mergeCell ref="G9:H9"/>
    <mergeCell ref="I9:J9"/>
    <mergeCell ref="K9:L9"/>
    <mergeCell ref="M9:N9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3:R45"/>
  <sheetViews>
    <sheetView workbookViewId="0"/>
  </sheetViews>
  <sheetFormatPr baseColWidth="10" defaultRowHeight="12.75" x14ac:dyDescent="0.2"/>
  <cols>
    <col min="1" max="1" width="1.7109375" style="18" customWidth="1"/>
    <col min="2" max="2" width="30.7109375" style="18" customWidth="1"/>
    <col min="3" max="16384" width="11.42578125" style="18"/>
  </cols>
  <sheetData>
    <row r="3" spans="1:18" ht="15" x14ac:dyDescent="0.25">
      <c r="B3" s="430" t="s">
        <v>200</v>
      </c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  <c r="N3" s="430"/>
      <c r="O3" s="430"/>
      <c r="P3" s="430"/>
      <c r="Q3" s="430"/>
      <c r="R3" s="430"/>
    </row>
    <row r="4" spans="1:18" ht="15.75" customHeight="1" x14ac:dyDescent="0.2">
      <c r="B4" s="507" t="s">
        <v>152</v>
      </c>
      <c r="C4" s="507"/>
      <c r="D4" s="507"/>
      <c r="E4" s="507"/>
      <c r="F4" s="507"/>
      <c r="G4" s="507"/>
      <c r="H4" s="507"/>
      <c r="I4" s="507"/>
      <c r="J4" s="507"/>
      <c r="K4" s="507"/>
      <c r="L4" s="507"/>
      <c r="M4" s="507"/>
      <c r="N4" s="507"/>
      <c r="O4" s="507"/>
      <c r="P4" s="507"/>
      <c r="Q4" s="507"/>
      <c r="R4" s="507"/>
    </row>
    <row r="5" spans="1:18" ht="15.75" customHeight="1" thickBot="1" x14ac:dyDescent="0.25">
      <c r="A5" s="250"/>
      <c r="B5" s="431" t="s">
        <v>253</v>
      </c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431"/>
    </row>
    <row r="6" spans="1:18" ht="20.100000000000001" customHeight="1" thickTop="1" x14ac:dyDescent="0.2">
      <c r="A6" s="185"/>
      <c r="B6" s="464" t="s">
        <v>164</v>
      </c>
      <c r="C6" s="509" t="s">
        <v>211</v>
      </c>
      <c r="D6" s="509"/>
      <c r="E6" s="509"/>
      <c r="F6" s="509"/>
      <c r="G6" s="509"/>
      <c r="H6" s="509"/>
      <c r="I6" s="509"/>
      <c r="J6" s="509"/>
      <c r="K6" s="509"/>
      <c r="L6" s="509"/>
      <c r="M6" s="509"/>
      <c r="N6" s="509"/>
      <c r="O6" s="509"/>
      <c r="P6" s="509"/>
      <c r="Q6" s="509"/>
      <c r="R6" s="509"/>
    </row>
    <row r="7" spans="1:18" ht="30" customHeight="1" x14ac:dyDescent="0.2">
      <c r="A7" s="251"/>
      <c r="B7" s="508"/>
      <c r="C7" s="510" t="s">
        <v>94</v>
      </c>
      <c r="D7" s="510"/>
      <c r="E7" s="510"/>
      <c r="F7" s="510"/>
      <c r="G7" s="510" t="s">
        <v>217</v>
      </c>
      <c r="H7" s="510"/>
      <c r="I7" s="510"/>
      <c r="J7" s="510"/>
      <c r="K7" s="510" t="s">
        <v>218</v>
      </c>
      <c r="L7" s="510"/>
      <c r="M7" s="510"/>
      <c r="N7" s="510"/>
      <c r="O7" s="510" t="s">
        <v>219</v>
      </c>
      <c r="P7" s="510"/>
      <c r="Q7" s="510"/>
      <c r="R7" s="510"/>
    </row>
    <row r="8" spans="1:18" ht="14.25" customHeight="1" x14ac:dyDescent="0.2">
      <c r="A8" s="251"/>
      <c r="B8" s="508"/>
      <c r="C8" s="506">
        <v>2010</v>
      </c>
      <c r="D8" s="506"/>
      <c r="E8" s="506">
        <v>2012</v>
      </c>
      <c r="F8" s="506"/>
      <c r="G8" s="506">
        <v>2010</v>
      </c>
      <c r="H8" s="506"/>
      <c r="I8" s="506">
        <v>2012</v>
      </c>
      <c r="J8" s="506"/>
      <c r="K8" s="506">
        <v>2010</v>
      </c>
      <c r="L8" s="506"/>
      <c r="M8" s="506">
        <v>2012</v>
      </c>
      <c r="N8" s="506"/>
      <c r="O8" s="506">
        <v>2010</v>
      </c>
      <c r="P8" s="506"/>
      <c r="Q8" s="506">
        <v>2012</v>
      </c>
      <c r="R8" s="506"/>
    </row>
    <row r="9" spans="1:18" ht="42" customHeight="1" thickBot="1" x14ac:dyDescent="0.25">
      <c r="A9" s="188"/>
      <c r="B9" s="465"/>
      <c r="C9" s="235" t="s">
        <v>78</v>
      </c>
      <c r="D9" s="339" t="s">
        <v>149</v>
      </c>
      <c r="E9" s="235" t="s">
        <v>78</v>
      </c>
      <c r="F9" s="339" t="s">
        <v>149</v>
      </c>
      <c r="G9" s="235" t="s">
        <v>78</v>
      </c>
      <c r="H9" s="339" t="s">
        <v>149</v>
      </c>
      <c r="I9" s="235" t="s">
        <v>78</v>
      </c>
      <c r="J9" s="339" t="s">
        <v>149</v>
      </c>
      <c r="K9" s="235" t="s">
        <v>78</v>
      </c>
      <c r="L9" s="339" t="s">
        <v>149</v>
      </c>
      <c r="M9" s="235" t="s">
        <v>78</v>
      </c>
      <c r="N9" s="339" t="s">
        <v>149</v>
      </c>
      <c r="O9" s="235" t="s">
        <v>78</v>
      </c>
      <c r="P9" s="339" t="s">
        <v>149</v>
      </c>
      <c r="Q9" s="235" t="s">
        <v>78</v>
      </c>
      <c r="R9" s="339" t="s">
        <v>149</v>
      </c>
    </row>
    <row r="10" spans="1:18" x14ac:dyDescent="0.2">
      <c r="B10" s="135" t="s">
        <v>68</v>
      </c>
      <c r="C10" s="335">
        <v>61.313636779785156</v>
      </c>
      <c r="D10" s="377">
        <v>1.724368691444397</v>
      </c>
      <c r="E10" s="335">
        <v>63.304634094238281</v>
      </c>
      <c r="F10" s="377">
        <v>1.5205028057098389</v>
      </c>
      <c r="G10" s="335">
        <v>18.471956253051758</v>
      </c>
      <c r="H10" s="377">
        <v>1.2297768592834473</v>
      </c>
      <c r="I10" s="335">
        <v>15.187207221984863</v>
      </c>
      <c r="J10" s="377">
        <v>1.1665403842926025</v>
      </c>
      <c r="K10" s="335">
        <v>10.903436660766602</v>
      </c>
      <c r="L10" s="377">
        <v>1.2694551944732666</v>
      </c>
      <c r="M10" s="335">
        <v>10.396364212036133</v>
      </c>
      <c r="N10" s="377">
        <v>0.90397661924362183</v>
      </c>
      <c r="O10" s="335">
        <v>9.3109731674194336</v>
      </c>
      <c r="P10" s="377">
        <v>0.82847112417221069</v>
      </c>
      <c r="Q10" s="335">
        <v>11.11179256439209</v>
      </c>
      <c r="R10" s="377">
        <v>0.95603865385055542</v>
      </c>
    </row>
    <row r="11" spans="1:18" x14ac:dyDescent="0.2">
      <c r="B11" s="135" t="s">
        <v>67</v>
      </c>
      <c r="C11" s="335">
        <v>72.879615783691406</v>
      </c>
      <c r="D11" s="377">
        <v>1.8270864486694336</v>
      </c>
      <c r="E11" s="335">
        <v>74.423660278320313</v>
      </c>
      <c r="F11" s="377">
        <v>1.5112760066986084</v>
      </c>
      <c r="G11" s="335">
        <v>10.757839202880859</v>
      </c>
      <c r="H11" s="377">
        <v>1.30629563331604</v>
      </c>
      <c r="I11" s="335">
        <v>10.328330993652344</v>
      </c>
      <c r="J11" s="377">
        <v>1.0320996046066284</v>
      </c>
      <c r="K11" s="335">
        <v>8.7173929214477539</v>
      </c>
      <c r="L11" s="377">
        <v>0.98894274234771729</v>
      </c>
      <c r="M11" s="335">
        <v>10.827644348144531</v>
      </c>
      <c r="N11" s="377">
        <v>1.1066292524337769</v>
      </c>
      <c r="O11" s="335">
        <v>7.6451511383056641</v>
      </c>
      <c r="P11" s="377">
        <v>1.0199174880981445</v>
      </c>
      <c r="Q11" s="335">
        <v>4.4203696250915527</v>
      </c>
      <c r="R11" s="377">
        <v>0.60315102338790894</v>
      </c>
    </row>
    <row r="12" spans="1:18" x14ac:dyDescent="0.2">
      <c r="B12" s="135" t="s">
        <v>66</v>
      </c>
      <c r="C12" s="335">
        <v>57.826824188232422</v>
      </c>
      <c r="D12" s="377">
        <v>2.3152406215667725</v>
      </c>
      <c r="E12" s="335">
        <v>65.66827392578125</v>
      </c>
      <c r="F12" s="377">
        <v>1.4544204473495483</v>
      </c>
      <c r="G12" s="335">
        <v>16.141090393066406</v>
      </c>
      <c r="H12" s="377">
        <v>1.2498722076416016</v>
      </c>
      <c r="I12" s="335">
        <v>12.442825317382813</v>
      </c>
      <c r="J12" s="377">
        <v>0.87828737497329712</v>
      </c>
      <c r="K12" s="335">
        <v>12.318313598632812</v>
      </c>
      <c r="L12" s="377">
        <v>1.3109138011932373</v>
      </c>
      <c r="M12" s="335">
        <v>10.133172988891602</v>
      </c>
      <c r="N12" s="377">
        <v>0.85712939500808716</v>
      </c>
      <c r="O12" s="335">
        <v>13.713773727416992</v>
      </c>
      <c r="P12" s="377">
        <v>2.5582051277160645</v>
      </c>
      <c r="Q12" s="335">
        <v>11.755728721618652</v>
      </c>
      <c r="R12" s="377">
        <v>0.97065305709838867</v>
      </c>
    </row>
    <row r="13" spans="1:18" x14ac:dyDescent="0.2">
      <c r="B13" s="135" t="s">
        <v>65</v>
      </c>
      <c r="C13" s="335">
        <v>49.600933074951172</v>
      </c>
      <c r="D13" s="377">
        <v>2.2124137878417969</v>
      </c>
      <c r="E13" s="335">
        <v>62.604106903076172</v>
      </c>
      <c r="F13" s="377">
        <v>1.7081279754638672</v>
      </c>
      <c r="G13" s="335">
        <v>19.215948104858398</v>
      </c>
      <c r="H13" s="377">
        <v>1.427176833152771</v>
      </c>
      <c r="I13" s="335">
        <v>18.657415390014648</v>
      </c>
      <c r="J13" s="377">
        <v>1.2048783302307129</v>
      </c>
      <c r="K13" s="335">
        <v>16.279909133911133</v>
      </c>
      <c r="L13" s="377">
        <v>1.5821071863174438</v>
      </c>
      <c r="M13" s="335">
        <v>10.135928153991699</v>
      </c>
      <c r="N13" s="377">
        <v>0.89687442779541016</v>
      </c>
      <c r="O13" s="335">
        <v>14.903209686279297</v>
      </c>
      <c r="P13" s="377">
        <v>1.4617358446121216</v>
      </c>
      <c r="Q13" s="335">
        <v>8.6025505065917969</v>
      </c>
      <c r="R13" s="377">
        <v>0.87342876195907593</v>
      </c>
    </row>
    <row r="14" spans="1:18" x14ac:dyDescent="0.2">
      <c r="B14" s="135" t="s">
        <v>64</v>
      </c>
      <c r="C14" s="335">
        <v>59.542728424072266</v>
      </c>
      <c r="D14" s="377">
        <v>2.1521828174591064</v>
      </c>
      <c r="E14" s="335">
        <v>57.768527984619141</v>
      </c>
      <c r="F14" s="377">
        <v>1.7000668048858643</v>
      </c>
      <c r="G14" s="335">
        <v>19.687387466430664</v>
      </c>
      <c r="H14" s="377">
        <v>1.5303870439529419</v>
      </c>
      <c r="I14" s="335">
        <v>21.057472229003906</v>
      </c>
      <c r="J14" s="377">
        <v>1.3027352094650269</v>
      </c>
      <c r="K14" s="335">
        <v>11.216653823852539</v>
      </c>
      <c r="L14" s="377">
        <v>0.96008378267288208</v>
      </c>
      <c r="M14" s="335">
        <v>10.516944885253906</v>
      </c>
      <c r="N14" s="377">
        <v>0.95416104793548584</v>
      </c>
      <c r="O14" s="335">
        <v>9.5532302856445313</v>
      </c>
      <c r="P14" s="377">
        <v>1.0773247480392456</v>
      </c>
      <c r="Q14" s="335">
        <v>10.657050132751465</v>
      </c>
      <c r="R14" s="377">
        <v>1.1192799806594849</v>
      </c>
    </row>
    <row r="15" spans="1:18" x14ac:dyDescent="0.2">
      <c r="B15" s="135" t="s">
        <v>63</v>
      </c>
      <c r="C15" s="335">
        <v>63.783466339111328</v>
      </c>
      <c r="D15" s="377">
        <v>1.8454749584197998</v>
      </c>
      <c r="E15" s="335">
        <v>61.177902221679688</v>
      </c>
      <c r="F15" s="377">
        <v>1.8339995145797729</v>
      </c>
      <c r="G15" s="335">
        <v>16.355415344238281</v>
      </c>
      <c r="H15" s="377">
        <v>1.3242561817169189</v>
      </c>
      <c r="I15" s="335">
        <v>16.534486770629883</v>
      </c>
      <c r="J15" s="377">
        <v>1.2793532609939575</v>
      </c>
      <c r="K15" s="335">
        <v>12.271909713745117</v>
      </c>
      <c r="L15" s="377">
        <v>1.1404379606246948</v>
      </c>
      <c r="M15" s="335">
        <v>11.262928009033203</v>
      </c>
      <c r="N15" s="377">
        <v>0.97136145830154419</v>
      </c>
      <c r="O15" s="335">
        <v>7.589205265045166</v>
      </c>
      <c r="P15" s="377">
        <v>0.88517284393310547</v>
      </c>
      <c r="Q15" s="335">
        <v>11.024683952331543</v>
      </c>
      <c r="R15" s="377">
        <v>0.9696076512336731</v>
      </c>
    </row>
    <row r="16" spans="1:18" x14ac:dyDescent="0.2">
      <c r="B16" s="135" t="s">
        <v>62</v>
      </c>
      <c r="C16" s="335">
        <v>45.159030914306641</v>
      </c>
      <c r="D16" s="377">
        <v>1.8951631784439087</v>
      </c>
      <c r="E16" s="335">
        <v>50.387466430664063</v>
      </c>
      <c r="F16" s="377">
        <v>2.4446523189544678</v>
      </c>
      <c r="G16" s="335">
        <v>24.529056549072266</v>
      </c>
      <c r="H16" s="377">
        <v>1.1910762786865234</v>
      </c>
      <c r="I16" s="335">
        <v>24.882637023925781</v>
      </c>
      <c r="J16" s="377">
        <v>1.5277119874954224</v>
      </c>
      <c r="K16" s="335">
        <v>16.909765243530273</v>
      </c>
      <c r="L16" s="377">
        <v>1.2675334215164185</v>
      </c>
      <c r="M16" s="335">
        <v>13.662578582763672</v>
      </c>
      <c r="N16" s="377">
        <v>1.1870514154434204</v>
      </c>
      <c r="O16" s="335">
        <v>13.40215015411377</v>
      </c>
      <c r="P16" s="377">
        <v>1.3883875608444214</v>
      </c>
      <c r="Q16" s="335">
        <v>11.067320823669434</v>
      </c>
      <c r="R16" s="377">
        <v>1.2095346450805664</v>
      </c>
    </row>
    <row r="17" spans="2:18" x14ac:dyDescent="0.2">
      <c r="B17" s="135" t="s">
        <v>61</v>
      </c>
      <c r="C17" s="335">
        <v>70.242477416992188</v>
      </c>
      <c r="D17" s="377">
        <v>1.7378466129302979</v>
      </c>
      <c r="E17" s="335">
        <v>69.338943481445313</v>
      </c>
      <c r="F17" s="377">
        <v>1.7408628463745117</v>
      </c>
      <c r="G17" s="335">
        <v>12.075926780700684</v>
      </c>
      <c r="H17" s="377">
        <v>1.1090213060379028</v>
      </c>
      <c r="I17" s="335">
        <v>12.270429611206055</v>
      </c>
      <c r="J17" s="377">
        <v>0.94933992624282837</v>
      </c>
      <c r="K17" s="335">
        <v>8.5747261047363281</v>
      </c>
      <c r="L17" s="377">
        <v>0.98034441471099854</v>
      </c>
      <c r="M17" s="335">
        <v>10.758017539978027</v>
      </c>
      <c r="N17" s="377">
        <v>1.1870020627975464</v>
      </c>
      <c r="O17" s="335">
        <v>9.1068696975708008</v>
      </c>
      <c r="P17" s="377">
        <v>1.1479712724685669</v>
      </c>
      <c r="Q17" s="335">
        <v>7.6326131820678711</v>
      </c>
      <c r="R17" s="377">
        <v>0.90142691135406494</v>
      </c>
    </row>
    <row r="18" spans="2:18" x14ac:dyDescent="0.2">
      <c r="B18" s="135" t="s">
        <v>60</v>
      </c>
      <c r="C18" s="335">
        <v>70.791069030761719</v>
      </c>
      <c r="D18" s="377">
        <v>1.5172420740127563</v>
      </c>
      <c r="E18" s="335">
        <v>71.925155639648438</v>
      </c>
      <c r="F18" s="377">
        <v>1.5661427974700928</v>
      </c>
      <c r="G18" s="335">
        <v>13.669076919555664</v>
      </c>
      <c r="H18" s="377">
        <v>0.92692077159881592</v>
      </c>
      <c r="I18" s="335">
        <v>15.032082557678223</v>
      </c>
      <c r="J18" s="377">
        <v>1.160990834236145</v>
      </c>
      <c r="K18" s="335">
        <v>7.8520631790161133</v>
      </c>
      <c r="L18" s="377">
        <v>0.68473201990127563</v>
      </c>
      <c r="M18" s="335">
        <v>10.029805183410645</v>
      </c>
      <c r="N18" s="377">
        <v>0.95282441377639771</v>
      </c>
      <c r="O18" s="335">
        <v>7.6877951622009277</v>
      </c>
      <c r="P18" s="377">
        <v>1.5284417867660522</v>
      </c>
      <c r="Q18" s="335">
        <v>3.0129542350769043</v>
      </c>
      <c r="R18" s="377">
        <v>0.56543684005737305</v>
      </c>
    </row>
    <row r="19" spans="2:18" x14ac:dyDescent="0.2">
      <c r="B19" s="135" t="s">
        <v>59</v>
      </c>
      <c r="C19" s="335">
        <v>63.925750732421875</v>
      </c>
      <c r="D19" s="377">
        <v>2.663585901260376</v>
      </c>
      <c r="E19" s="335">
        <v>64.78094482421875</v>
      </c>
      <c r="F19" s="377">
        <v>2.1855597496032715</v>
      </c>
      <c r="G19" s="335">
        <v>15.811091423034668</v>
      </c>
      <c r="H19" s="377">
        <v>1.4802660942077637</v>
      </c>
      <c r="I19" s="335">
        <v>13.801794052124023</v>
      </c>
      <c r="J19" s="377">
        <v>1.1422381401062012</v>
      </c>
      <c r="K19" s="335">
        <v>10.096278190612793</v>
      </c>
      <c r="L19" s="377">
        <v>1.1778873205184937</v>
      </c>
      <c r="M19" s="335">
        <v>12.347874641418457</v>
      </c>
      <c r="N19" s="377">
        <v>1.1676641702651978</v>
      </c>
      <c r="O19" s="335">
        <v>10.166881561279297</v>
      </c>
      <c r="P19" s="377">
        <v>1.0841987133026123</v>
      </c>
      <c r="Q19" s="335">
        <v>9.0693864822387695</v>
      </c>
      <c r="R19" s="377">
        <v>1.0832695960998535</v>
      </c>
    </row>
    <row r="20" spans="2:18" x14ac:dyDescent="0.2">
      <c r="B20" s="135" t="s">
        <v>58</v>
      </c>
      <c r="C20" s="335">
        <v>59.335102081298828</v>
      </c>
      <c r="D20" s="377">
        <v>1.9593590497970581</v>
      </c>
      <c r="E20" s="335">
        <v>51.386917114257813</v>
      </c>
      <c r="F20" s="377">
        <v>1.7539581060409546</v>
      </c>
      <c r="G20" s="335">
        <v>16.921245574951172</v>
      </c>
      <c r="H20" s="377">
        <v>1.2661772966384888</v>
      </c>
      <c r="I20" s="335">
        <v>20.145227432250977</v>
      </c>
      <c r="J20" s="377">
        <v>1.2733776569366455</v>
      </c>
      <c r="K20" s="335">
        <v>13.508158683776855</v>
      </c>
      <c r="L20" s="377">
        <v>1.2717800140380859</v>
      </c>
      <c r="M20" s="335">
        <v>13.726702690124512</v>
      </c>
      <c r="N20" s="377">
        <v>1.2290962934494019</v>
      </c>
      <c r="O20" s="335">
        <v>10.235491752624512</v>
      </c>
      <c r="P20" s="377">
        <v>0.96198433637619019</v>
      </c>
      <c r="Q20" s="335">
        <v>14.741150856018066</v>
      </c>
      <c r="R20" s="377">
        <v>1.214515209197998</v>
      </c>
    </row>
    <row r="21" spans="2:18" x14ac:dyDescent="0.2">
      <c r="B21" s="135" t="s">
        <v>57</v>
      </c>
      <c r="C21" s="335">
        <v>30.378061294555664</v>
      </c>
      <c r="D21" s="377">
        <v>1.5823025703430176</v>
      </c>
      <c r="E21" s="335">
        <v>29.342758178710937</v>
      </c>
      <c r="F21" s="377">
        <v>1.7624011039733887</v>
      </c>
      <c r="G21" s="335">
        <v>26.94837760925293</v>
      </c>
      <c r="H21" s="377">
        <v>1.3870799541473389</v>
      </c>
      <c r="I21" s="335">
        <v>31.221405029296875</v>
      </c>
      <c r="J21" s="377">
        <v>1.8889989852905273</v>
      </c>
      <c r="K21" s="335">
        <v>26.176118850708008</v>
      </c>
      <c r="L21" s="377">
        <v>1.394705057144165</v>
      </c>
      <c r="M21" s="335">
        <v>23.662853240966797</v>
      </c>
      <c r="N21" s="377">
        <v>1.6163110733032227</v>
      </c>
      <c r="O21" s="335">
        <v>16.497442245483398</v>
      </c>
      <c r="P21" s="377">
        <v>1.4605882167816162</v>
      </c>
      <c r="Q21" s="335">
        <v>15.772981643676758</v>
      </c>
      <c r="R21" s="377">
        <v>1.4124021530151367</v>
      </c>
    </row>
    <row r="22" spans="2:18" x14ac:dyDescent="0.2">
      <c r="B22" s="135" t="s">
        <v>56</v>
      </c>
      <c r="C22" s="335">
        <v>47.490039825439453</v>
      </c>
      <c r="D22" s="377">
        <v>1.99817955493927</v>
      </c>
      <c r="E22" s="335">
        <v>50.118858337402344</v>
      </c>
      <c r="F22" s="377">
        <v>2.0844402313232422</v>
      </c>
      <c r="G22" s="335">
        <v>23.506496429443359</v>
      </c>
      <c r="H22" s="377">
        <v>1.7299505472183228</v>
      </c>
      <c r="I22" s="335">
        <v>24.900108337402344</v>
      </c>
      <c r="J22" s="377">
        <v>1.3841550350189209</v>
      </c>
      <c r="K22" s="335">
        <v>16.907354354858398</v>
      </c>
      <c r="L22" s="377">
        <v>1.3019354343414307</v>
      </c>
      <c r="M22" s="335">
        <v>14.942137718200684</v>
      </c>
      <c r="N22" s="377">
        <v>1.3607606887817383</v>
      </c>
      <c r="O22" s="335">
        <v>12.096107482910156</v>
      </c>
      <c r="P22" s="377">
        <v>1.5041403770446777</v>
      </c>
      <c r="Q22" s="335">
        <v>10.038898468017578</v>
      </c>
      <c r="R22" s="377">
        <v>1.1099704504013062</v>
      </c>
    </row>
    <row r="23" spans="2:18" x14ac:dyDescent="0.2">
      <c r="B23" s="135" t="s">
        <v>55</v>
      </c>
      <c r="C23" s="335">
        <v>57.097148895263672</v>
      </c>
      <c r="D23" s="377">
        <v>2.1043827533721924</v>
      </c>
      <c r="E23" s="335">
        <v>60.125076293945312</v>
      </c>
      <c r="F23" s="377">
        <v>2.1105141639709473</v>
      </c>
      <c r="G23" s="335">
        <v>20.891887664794922</v>
      </c>
      <c r="H23" s="377">
        <v>1.751225471496582</v>
      </c>
      <c r="I23" s="335">
        <v>19.271581649780273</v>
      </c>
      <c r="J23" s="377">
        <v>1.2846757173538208</v>
      </c>
      <c r="K23" s="335">
        <v>12.32969856262207</v>
      </c>
      <c r="L23" s="377">
        <v>1.1360321044921875</v>
      </c>
      <c r="M23" s="335">
        <v>12.352189064025879</v>
      </c>
      <c r="N23" s="377">
        <v>1.3663172721862793</v>
      </c>
      <c r="O23" s="335">
        <v>9.6812667846679687</v>
      </c>
      <c r="P23" s="377">
        <v>1.070343017578125</v>
      </c>
      <c r="Q23" s="335">
        <v>8.2511510848999023</v>
      </c>
      <c r="R23" s="377">
        <v>1.1746749877929687</v>
      </c>
    </row>
    <row r="24" spans="2:18" x14ac:dyDescent="0.2">
      <c r="B24" s="135" t="s">
        <v>54</v>
      </c>
      <c r="C24" s="335">
        <v>48.546775817871094</v>
      </c>
      <c r="D24" s="377">
        <v>4.0715923309326172</v>
      </c>
      <c r="E24" s="335">
        <v>60.054122924804687</v>
      </c>
      <c r="F24" s="377">
        <v>1.9757068157196045</v>
      </c>
      <c r="G24" s="335">
        <v>19.892431259155273</v>
      </c>
      <c r="H24" s="377">
        <v>0.99333196878433228</v>
      </c>
      <c r="I24" s="335">
        <v>22.266487121582031</v>
      </c>
      <c r="J24" s="377">
        <v>1.7580536603927612</v>
      </c>
      <c r="K24" s="335">
        <v>20.367992401123047</v>
      </c>
      <c r="L24" s="377">
        <v>4.6257119178771973</v>
      </c>
      <c r="M24" s="335">
        <v>12.313810348510742</v>
      </c>
      <c r="N24" s="377">
        <v>1.056304931640625</v>
      </c>
      <c r="O24" s="335">
        <v>11.19279956817627</v>
      </c>
      <c r="P24" s="377">
        <v>1.20499587059021</v>
      </c>
      <c r="Q24" s="335">
        <v>5.3655786514282227</v>
      </c>
      <c r="R24" s="377">
        <v>0.77447569370269775</v>
      </c>
    </row>
    <row r="25" spans="2:18" x14ac:dyDescent="0.2">
      <c r="B25" s="135" t="s">
        <v>53</v>
      </c>
      <c r="C25" s="335">
        <v>49.141738891601563</v>
      </c>
      <c r="D25" s="377">
        <v>2.0719962120056152</v>
      </c>
      <c r="E25" s="335">
        <v>49.336681365966797</v>
      </c>
      <c r="F25" s="377">
        <v>2.1828265190124512</v>
      </c>
      <c r="G25" s="335">
        <v>22.01588249206543</v>
      </c>
      <c r="H25" s="377">
        <v>1.2902224063873291</v>
      </c>
      <c r="I25" s="336">
        <v>18.445323944091797</v>
      </c>
      <c r="J25" s="378">
        <v>1.220245361328125</v>
      </c>
      <c r="K25" s="336">
        <v>15.822111129760742</v>
      </c>
      <c r="L25" s="377">
        <v>1.2584221363067627</v>
      </c>
      <c r="M25" s="335">
        <v>18.396013259887695</v>
      </c>
      <c r="N25" s="377">
        <v>1.3654762506484985</v>
      </c>
      <c r="O25" s="335">
        <v>13.020268440246582</v>
      </c>
      <c r="P25" s="377">
        <v>1.2691993713378906</v>
      </c>
      <c r="Q25" s="335">
        <v>13.821981430053711</v>
      </c>
      <c r="R25" s="377">
        <v>1.5410356521606445</v>
      </c>
    </row>
    <row r="26" spans="2:18" x14ac:dyDescent="0.2">
      <c r="B26" s="135" t="s">
        <v>52</v>
      </c>
      <c r="C26" s="335">
        <v>58.182346343994141</v>
      </c>
      <c r="D26" s="377">
        <v>1.9047691822052002</v>
      </c>
      <c r="E26" s="335">
        <v>44.310287475585937</v>
      </c>
      <c r="F26" s="377">
        <v>2.0445957183837891</v>
      </c>
      <c r="G26" s="335">
        <v>19.854455947875977</v>
      </c>
      <c r="H26" s="377">
        <v>1.2801100015640259</v>
      </c>
      <c r="I26" s="338">
        <v>24.972681045532227</v>
      </c>
      <c r="J26" s="378">
        <v>1.8019218444824219</v>
      </c>
      <c r="K26" s="336">
        <v>13.87641429901123</v>
      </c>
      <c r="L26" s="377">
        <v>1.3302431106567383</v>
      </c>
      <c r="M26" s="335">
        <v>18.707523345947266</v>
      </c>
      <c r="N26" s="377">
        <v>1.3879889249801636</v>
      </c>
      <c r="O26" s="335">
        <v>8.0867843627929687</v>
      </c>
      <c r="P26" s="377">
        <v>1.0132263898849487</v>
      </c>
      <c r="Q26" s="335">
        <v>12.009507179260254</v>
      </c>
      <c r="R26" s="377">
        <v>1.1617374420166016</v>
      </c>
    </row>
    <row r="27" spans="2:18" x14ac:dyDescent="0.2">
      <c r="B27" s="135" t="s">
        <v>51</v>
      </c>
      <c r="C27" s="335">
        <v>54.467075347900391</v>
      </c>
      <c r="D27" s="377">
        <v>1.9865028858184814</v>
      </c>
      <c r="E27" s="335">
        <v>47.520603179931641</v>
      </c>
      <c r="F27" s="377">
        <v>1.6124697923660278</v>
      </c>
      <c r="G27" s="335">
        <v>21.899396896362305</v>
      </c>
      <c r="H27" s="377">
        <v>1.2659890651702881</v>
      </c>
      <c r="I27" s="338">
        <v>23.695644378662109</v>
      </c>
      <c r="J27" s="378">
        <v>1.1891765594482422</v>
      </c>
      <c r="K27" s="336">
        <v>12.572147369384766</v>
      </c>
      <c r="L27" s="377">
        <v>1.018132209777832</v>
      </c>
      <c r="M27" s="335">
        <v>15.026697158813477</v>
      </c>
      <c r="N27" s="377">
        <v>1.1931886672973633</v>
      </c>
      <c r="O27" s="335">
        <v>11.06137752532959</v>
      </c>
      <c r="P27" s="377">
        <v>1.1898013353347778</v>
      </c>
      <c r="Q27" s="335">
        <v>13.757057189941406</v>
      </c>
      <c r="R27" s="377">
        <v>1.4334168434143066</v>
      </c>
    </row>
    <row r="28" spans="2:18" x14ac:dyDescent="0.2">
      <c r="B28" s="135" t="s">
        <v>50</v>
      </c>
      <c r="C28" s="335">
        <v>67.865982055664063</v>
      </c>
      <c r="D28" s="377">
        <v>1.6750825643539429</v>
      </c>
      <c r="E28" s="335">
        <v>65.752960205078125</v>
      </c>
      <c r="F28" s="377">
        <v>1.8050650358200073</v>
      </c>
      <c r="G28" s="335">
        <v>16.475040435791016</v>
      </c>
      <c r="H28" s="377">
        <v>1.7173219919204712</v>
      </c>
      <c r="I28" s="338">
        <v>16.598779678344727</v>
      </c>
      <c r="J28" s="378">
        <v>1.1981498003005981</v>
      </c>
      <c r="K28" s="336">
        <v>7.7908029556274414</v>
      </c>
      <c r="L28" s="377">
        <v>0.8493882417678833</v>
      </c>
      <c r="M28" s="335">
        <v>9.3388395309448242</v>
      </c>
      <c r="N28" s="377">
        <v>0.94142156839370728</v>
      </c>
      <c r="O28" s="335">
        <v>7.8681797981262207</v>
      </c>
      <c r="P28" s="377">
        <v>0.85666525363922119</v>
      </c>
      <c r="Q28" s="335">
        <v>8.3094234466552734</v>
      </c>
      <c r="R28" s="377">
        <v>0.91050237417221069</v>
      </c>
    </row>
    <row r="29" spans="2:18" x14ac:dyDescent="0.2">
      <c r="B29" s="135" t="s">
        <v>49</v>
      </c>
      <c r="C29" s="335">
        <v>48.158298492431641</v>
      </c>
      <c r="D29" s="377">
        <v>2.5583381652832031</v>
      </c>
      <c r="E29" s="335">
        <v>41.027778625488281</v>
      </c>
      <c r="F29" s="377">
        <v>2.0076799392700195</v>
      </c>
      <c r="G29" s="335">
        <v>25.451868057250977</v>
      </c>
      <c r="H29" s="377">
        <v>1.918735146522522</v>
      </c>
      <c r="I29" s="338">
        <v>27.343568801879883</v>
      </c>
      <c r="J29" s="378">
        <v>1.5920854806900024</v>
      </c>
      <c r="K29" s="336">
        <v>15.480434417724609</v>
      </c>
      <c r="L29" s="377">
        <v>1.2449926137924194</v>
      </c>
      <c r="M29" s="335">
        <v>18.296455383300781</v>
      </c>
      <c r="N29" s="377">
        <v>1.2867993116378784</v>
      </c>
      <c r="O29" s="335">
        <v>10.90939998626709</v>
      </c>
      <c r="P29" s="377">
        <v>1.7271097898483276</v>
      </c>
      <c r="Q29" s="335">
        <v>13.332198143005371</v>
      </c>
      <c r="R29" s="377">
        <v>1.4278181791305542</v>
      </c>
    </row>
    <row r="30" spans="2:18" x14ac:dyDescent="0.2">
      <c r="B30" s="135" t="s">
        <v>48</v>
      </c>
      <c r="C30" s="335">
        <v>46.048690795898437</v>
      </c>
      <c r="D30" s="377">
        <v>1.7489155530929565</v>
      </c>
      <c r="E30" s="335">
        <v>44.051151275634766</v>
      </c>
      <c r="F30" s="377">
        <v>1.736844539642334</v>
      </c>
      <c r="G30" s="335">
        <v>26.392959594726563</v>
      </c>
      <c r="H30" s="377">
        <v>1.4395217895507812</v>
      </c>
      <c r="I30" s="336">
        <v>25.803127288818359</v>
      </c>
      <c r="J30" s="378">
        <v>1.4354093074798584</v>
      </c>
      <c r="K30" s="336">
        <v>16.267351150512695</v>
      </c>
      <c r="L30" s="377">
        <v>1.3007663488388062</v>
      </c>
      <c r="M30" s="335">
        <v>18.759031295776367</v>
      </c>
      <c r="N30" s="377">
        <v>1.5349998474121094</v>
      </c>
      <c r="O30" s="335">
        <v>11.291000366210938</v>
      </c>
      <c r="P30" s="377">
        <v>1.2510182857513428</v>
      </c>
      <c r="Q30" s="335">
        <v>11.386689186096191</v>
      </c>
      <c r="R30" s="377">
        <v>1.228338360786438</v>
      </c>
    </row>
    <row r="31" spans="2:18" x14ac:dyDescent="0.2">
      <c r="B31" s="135" t="s">
        <v>47</v>
      </c>
      <c r="C31" s="335">
        <v>57.1575927734375</v>
      </c>
      <c r="D31" s="377">
        <v>1.8390606641769409</v>
      </c>
      <c r="E31" s="335">
        <v>58.890296936035156</v>
      </c>
      <c r="F31" s="377">
        <v>1.7480796575546265</v>
      </c>
      <c r="G31" s="335">
        <v>21.579446792602539</v>
      </c>
      <c r="H31" s="377">
        <v>1.5136686563491821</v>
      </c>
      <c r="I31" s="336">
        <v>21.260122299194336</v>
      </c>
      <c r="J31" s="378">
        <v>1.1632634401321411</v>
      </c>
      <c r="K31" s="336">
        <v>13.43126106262207</v>
      </c>
      <c r="L31" s="377">
        <v>1.1446759700775146</v>
      </c>
      <c r="M31" s="335">
        <v>13.161251068115234</v>
      </c>
      <c r="N31" s="377">
        <v>1.3077033758163452</v>
      </c>
      <c r="O31" s="335">
        <v>7.8316941261291504</v>
      </c>
      <c r="P31" s="377">
        <v>0.91345381736755371</v>
      </c>
      <c r="Q31" s="335">
        <v>6.6883335113525391</v>
      </c>
      <c r="R31" s="377">
        <v>0.89985543489456177</v>
      </c>
    </row>
    <row r="32" spans="2:18" x14ac:dyDescent="0.2">
      <c r="B32" s="135" t="s">
        <v>46</v>
      </c>
      <c r="C32" s="335">
        <v>57.749412536621094</v>
      </c>
      <c r="D32" s="377">
        <v>1.6890585422515869</v>
      </c>
      <c r="E32" s="335">
        <v>59.339504241943359</v>
      </c>
      <c r="F32" s="377">
        <v>1.6457080841064453</v>
      </c>
      <c r="G32" s="335">
        <v>20.443029403686523</v>
      </c>
      <c r="H32" s="377">
        <v>1.5307276248931885</v>
      </c>
      <c r="I32" s="336">
        <v>22.039880752563477</v>
      </c>
      <c r="J32" s="378">
        <v>1.4181557893753052</v>
      </c>
      <c r="K32" s="336">
        <v>12.961654663085937</v>
      </c>
      <c r="L32" s="377">
        <v>1.0929590463638306</v>
      </c>
      <c r="M32" s="335">
        <v>9.6629838943481445</v>
      </c>
      <c r="N32" s="377">
        <v>0.79679542779922485</v>
      </c>
      <c r="O32" s="335">
        <v>8.8459033966064453</v>
      </c>
      <c r="P32" s="377">
        <v>0.94366008043289185</v>
      </c>
      <c r="Q32" s="335">
        <v>8.9576292037963867</v>
      </c>
      <c r="R32" s="377">
        <v>0.92446005344390869</v>
      </c>
    </row>
    <row r="33" spans="2:18" x14ac:dyDescent="0.2">
      <c r="B33" s="135" t="s">
        <v>45</v>
      </c>
      <c r="C33" s="335">
        <v>48.907123565673828</v>
      </c>
      <c r="D33" s="377">
        <v>2.1677048206329346</v>
      </c>
      <c r="E33" s="335">
        <v>55.826332092285156</v>
      </c>
      <c r="F33" s="377">
        <v>1.6936911344528198</v>
      </c>
      <c r="G33" s="335">
        <v>21.003974914550781</v>
      </c>
      <c r="H33" s="377">
        <v>1.3643342256546021</v>
      </c>
      <c r="I33" s="335">
        <v>19.475418090820312</v>
      </c>
      <c r="J33" s="377">
        <v>1.1626299619674683</v>
      </c>
      <c r="K33" s="335">
        <v>14.387967109680176</v>
      </c>
      <c r="L33" s="377">
        <v>1.1282702684402466</v>
      </c>
      <c r="M33" s="335">
        <v>12.569311141967773</v>
      </c>
      <c r="N33" s="377">
        <v>1.1955752372741699</v>
      </c>
      <c r="O33" s="335">
        <v>15.700934410095215</v>
      </c>
      <c r="P33" s="377">
        <v>1.4963918924331665</v>
      </c>
      <c r="Q33" s="335">
        <v>12.128937721252441</v>
      </c>
      <c r="R33" s="377">
        <v>1.1412439346313477</v>
      </c>
    </row>
    <row r="34" spans="2:18" x14ac:dyDescent="0.2">
      <c r="B34" s="135" t="s">
        <v>44</v>
      </c>
      <c r="C34" s="335">
        <v>55.507682800292969</v>
      </c>
      <c r="D34" s="377">
        <v>2.096095085144043</v>
      </c>
      <c r="E34" s="335">
        <v>57.173259735107422</v>
      </c>
      <c r="F34" s="377">
        <v>1.5283774137496948</v>
      </c>
      <c r="G34" s="335">
        <v>19.972501754760742</v>
      </c>
      <c r="H34" s="377">
        <v>1.2648813724517822</v>
      </c>
      <c r="I34" s="335">
        <v>16.959922790527344</v>
      </c>
      <c r="J34" s="377">
        <v>0.99422985315322876</v>
      </c>
      <c r="K34" s="335">
        <v>13.77890682220459</v>
      </c>
      <c r="L34" s="377">
        <v>1.2166296243667603</v>
      </c>
      <c r="M34" s="335">
        <v>12.294923782348633</v>
      </c>
      <c r="N34" s="377">
        <v>0.91624510288238525</v>
      </c>
      <c r="O34" s="335">
        <v>10.740907669067383</v>
      </c>
      <c r="P34" s="377">
        <v>1.1510118246078491</v>
      </c>
      <c r="Q34" s="335">
        <v>13.571895599365234</v>
      </c>
      <c r="R34" s="377">
        <v>1.1659526824951172</v>
      </c>
    </row>
    <row r="35" spans="2:18" x14ac:dyDescent="0.2">
      <c r="B35" s="135" t="s">
        <v>43</v>
      </c>
      <c r="C35" s="335">
        <v>57.372474670410156</v>
      </c>
      <c r="D35" s="377">
        <v>2.0845701694488525</v>
      </c>
      <c r="E35" s="335">
        <v>55.557430267333984</v>
      </c>
      <c r="F35" s="377">
        <v>1.8452972173690796</v>
      </c>
      <c r="G35" s="335">
        <v>16.834331512451172</v>
      </c>
      <c r="H35" s="377">
        <v>1.2825838327407837</v>
      </c>
      <c r="I35" s="335">
        <v>18.419782638549805</v>
      </c>
      <c r="J35" s="377">
        <v>1.2086212635040283</v>
      </c>
      <c r="K35" s="335">
        <v>10.565710067749023</v>
      </c>
      <c r="L35" s="377">
        <v>1.0802242755889893</v>
      </c>
      <c r="M35" s="335">
        <v>12.576101303100586</v>
      </c>
      <c r="N35" s="377">
        <v>1.1333447694778442</v>
      </c>
      <c r="O35" s="335">
        <v>15.227486610412598</v>
      </c>
      <c r="P35" s="377">
        <v>1.1806626319885254</v>
      </c>
      <c r="Q35" s="335">
        <v>13.446688652038574</v>
      </c>
      <c r="R35" s="377">
        <v>1.1852558851242065</v>
      </c>
    </row>
    <row r="36" spans="2:18" x14ac:dyDescent="0.2">
      <c r="B36" s="135" t="s">
        <v>42</v>
      </c>
      <c r="C36" s="335">
        <v>51.004730224609375</v>
      </c>
      <c r="D36" s="377">
        <v>2.2281219959259033</v>
      </c>
      <c r="E36" s="335">
        <v>48.82696533203125</v>
      </c>
      <c r="F36" s="377">
        <v>1.6870253086090088</v>
      </c>
      <c r="G36" s="335">
        <v>15.678689002990723</v>
      </c>
      <c r="H36" s="377">
        <v>1.5145958662033081</v>
      </c>
      <c r="I36" s="335">
        <v>17.738931655883789</v>
      </c>
      <c r="J36" s="377">
        <v>1.1149710416793823</v>
      </c>
      <c r="K36" s="335">
        <v>15.474325180053711</v>
      </c>
      <c r="L36" s="377">
        <v>1.3855054378509521</v>
      </c>
      <c r="M36" s="335">
        <v>16.502819061279297</v>
      </c>
      <c r="N36" s="377">
        <v>1.1838512420654297</v>
      </c>
      <c r="O36" s="335">
        <v>17.842254638671875</v>
      </c>
      <c r="P36" s="377">
        <v>1.9887211322784424</v>
      </c>
      <c r="Q36" s="335">
        <v>16.931285858154297</v>
      </c>
      <c r="R36" s="377">
        <v>1.4630887508392334</v>
      </c>
    </row>
    <row r="37" spans="2:18" x14ac:dyDescent="0.2">
      <c r="B37" s="135" t="s">
        <v>41</v>
      </c>
      <c r="C37" s="335">
        <v>72.759025573730469</v>
      </c>
      <c r="D37" s="377">
        <v>2.0526487827301025</v>
      </c>
      <c r="E37" s="335">
        <v>63.964141845703125</v>
      </c>
      <c r="F37" s="377">
        <v>1.4703741073608398</v>
      </c>
      <c r="G37" s="335">
        <v>13.626472473144531</v>
      </c>
      <c r="H37" s="377">
        <v>1.3566035032272339</v>
      </c>
      <c r="I37" s="335">
        <v>16.87238883972168</v>
      </c>
      <c r="J37" s="377">
        <v>1.1447738409042358</v>
      </c>
      <c r="K37" s="335">
        <v>7.2722458839416504</v>
      </c>
      <c r="L37" s="377">
        <v>0.84423971176147461</v>
      </c>
      <c r="M37" s="335">
        <v>10.180194854736328</v>
      </c>
      <c r="N37" s="377">
        <v>0.88856285810470581</v>
      </c>
      <c r="O37" s="335">
        <v>6.3422574996948242</v>
      </c>
      <c r="P37" s="377">
        <v>0.76880252361297607</v>
      </c>
      <c r="Q37" s="335">
        <v>8.9832782745361328</v>
      </c>
      <c r="R37" s="377">
        <v>0.88670533895492554</v>
      </c>
    </row>
    <row r="38" spans="2:18" x14ac:dyDescent="0.2">
      <c r="B38" s="135" t="s">
        <v>40</v>
      </c>
      <c r="C38" s="335">
        <v>54.520351409912109</v>
      </c>
      <c r="D38" s="377">
        <v>1.8499754667282104</v>
      </c>
      <c r="E38" s="335">
        <v>47.045944213867188</v>
      </c>
      <c r="F38" s="377">
        <v>1.565851092338562</v>
      </c>
      <c r="G38" s="335">
        <v>21.297758102416992</v>
      </c>
      <c r="H38" s="377">
        <v>1.3244627714157104</v>
      </c>
      <c r="I38" s="335">
        <v>24.549325942993164</v>
      </c>
      <c r="J38" s="377">
        <v>1.2609467506408691</v>
      </c>
      <c r="K38" s="335">
        <v>14.279534339904785</v>
      </c>
      <c r="L38" s="377">
        <v>1.1663818359375</v>
      </c>
      <c r="M38" s="335">
        <v>16.264667510986328</v>
      </c>
      <c r="N38" s="377">
        <v>1.1027388572692871</v>
      </c>
      <c r="O38" s="335">
        <v>9.9023561477661133</v>
      </c>
      <c r="P38" s="377">
        <v>0.91414785385131836</v>
      </c>
      <c r="Q38" s="335">
        <v>12.14006233215332</v>
      </c>
      <c r="R38" s="377">
        <v>1.0756642818450928</v>
      </c>
    </row>
    <row r="39" spans="2:18" x14ac:dyDescent="0.2">
      <c r="B39" s="135" t="s">
        <v>39</v>
      </c>
      <c r="C39" s="335">
        <v>53.775699615478516</v>
      </c>
      <c r="D39" s="377">
        <v>1.9794847965240479</v>
      </c>
      <c r="E39" s="335">
        <v>45.89154052734375</v>
      </c>
      <c r="F39" s="377">
        <v>1.910374641418457</v>
      </c>
      <c r="G39" s="335">
        <v>20.114595413208008</v>
      </c>
      <c r="H39" s="377">
        <v>1.3514183759689331</v>
      </c>
      <c r="I39" s="335">
        <v>25.904829025268555</v>
      </c>
      <c r="J39" s="377">
        <v>1.5188064575195313</v>
      </c>
      <c r="K39" s="335">
        <v>14.097073554992676</v>
      </c>
      <c r="L39" s="377">
        <v>1.1411665678024292</v>
      </c>
      <c r="M39" s="335">
        <v>16.604433059692383</v>
      </c>
      <c r="N39" s="377">
        <v>1.2339560985565186</v>
      </c>
      <c r="O39" s="335">
        <v>12.012635231018066</v>
      </c>
      <c r="P39" s="377">
        <v>1.3242671489715576</v>
      </c>
      <c r="Q39" s="335">
        <v>11.599197387695313</v>
      </c>
      <c r="R39" s="377">
        <v>1.1176308393478394</v>
      </c>
    </row>
    <row r="40" spans="2:18" x14ac:dyDescent="0.2">
      <c r="B40" s="135" t="s">
        <v>38</v>
      </c>
      <c r="C40" s="335">
        <v>57.728713989257813</v>
      </c>
      <c r="D40" s="377">
        <v>1.6066445112228394</v>
      </c>
      <c r="E40" s="335">
        <v>51.782333374023437</v>
      </c>
      <c r="F40" s="377">
        <v>1.7090886831283569</v>
      </c>
      <c r="G40" s="335">
        <v>20.875343322753906</v>
      </c>
      <c r="H40" s="377">
        <v>1.0972388982772827</v>
      </c>
      <c r="I40" s="335">
        <v>23.110919952392578</v>
      </c>
      <c r="J40" s="377">
        <v>1.2549796104431152</v>
      </c>
      <c r="K40" s="335">
        <v>14.262231826782227</v>
      </c>
      <c r="L40" s="377">
        <v>1.0230535268783569</v>
      </c>
      <c r="M40" s="335">
        <v>15.264269828796387</v>
      </c>
      <c r="N40" s="377">
        <v>1.31339430809021</v>
      </c>
      <c r="O40" s="335">
        <v>7.1337118148803711</v>
      </c>
      <c r="P40" s="377">
        <v>0.72635126113891602</v>
      </c>
      <c r="Q40" s="335">
        <v>9.842473030090332</v>
      </c>
      <c r="R40" s="377">
        <v>0.92992216348648071</v>
      </c>
    </row>
    <row r="41" spans="2:18" x14ac:dyDescent="0.2">
      <c r="B41" s="135" t="s">
        <v>37</v>
      </c>
      <c r="C41" s="336">
        <v>54.596805572509766</v>
      </c>
      <c r="D41" s="378">
        <v>1.7808068990707397</v>
      </c>
      <c r="E41" s="336">
        <v>56.470443725585938</v>
      </c>
      <c r="F41" s="378">
        <v>1.7543885707855225</v>
      </c>
      <c r="G41" s="336">
        <v>20.512517929077148</v>
      </c>
      <c r="H41" s="378">
        <v>1.1460995674133301</v>
      </c>
      <c r="I41" s="336">
        <v>21.219409942626953</v>
      </c>
      <c r="J41" s="378">
        <v>1.0799556970596313</v>
      </c>
      <c r="K41" s="336">
        <v>12.685137748718262</v>
      </c>
      <c r="L41" s="378">
        <v>1.0267077684402466</v>
      </c>
      <c r="M41" s="336">
        <v>12.682565689086914</v>
      </c>
      <c r="N41" s="378">
        <v>1.0106315612792969</v>
      </c>
      <c r="O41" s="336">
        <v>12.205536842346191</v>
      </c>
      <c r="P41" s="378">
        <v>1.1243119239807129</v>
      </c>
      <c r="Q41" s="336">
        <v>9.6275844573974609</v>
      </c>
      <c r="R41" s="378">
        <v>1.0993468761444092</v>
      </c>
    </row>
    <row r="42" spans="2:18" ht="13.5" thickBot="1" x14ac:dyDescent="0.25">
      <c r="B42" s="253" t="s">
        <v>86</v>
      </c>
      <c r="C42" s="337">
        <v>55.709369659423828</v>
      </c>
      <c r="D42" s="379">
        <v>0.71944731473922729</v>
      </c>
      <c r="E42" s="337">
        <v>56.074142456054688</v>
      </c>
      <c r="F42" s="379">
        <v>0.44096153974533081</v>
      </c>
      <c r="G42" s="337">
        <v>19.460494995117188</v>
      </c>
      <c r="H42" s="379">
        <v>0.2910211980342865</v>
      </c>
      <c r="I42" s="337">
        <v>20.609769821166992</v>
      </c>
      <c r="J42" s="379">
        <v>0.345936119556427</v>
      </c>
      <c r="K42" s="337">
        <v>14.037675857543945</v>
      </c>
      <c r="L42" s="379">
        <v>0.72610104084014893</v>
      </c>
      <c r="M42" s="337">
        <v>13.649638175964355</v>
      </c>
      <c r="N42" s="379">
        <v>0.26818826794624329</v>
      </c>
      <c r="O42" s="337">
        <v>10.792461395263672</v>
      </c>
      <c r="P42" s="379">
        <v>0.28783917427062988</v>
      </c>
      <c r="Q42" s="337">
        <v>9.6664457321166992</v>
      </c>
      <c r="R42" s="379">
        <v>0.23025435209274292</v>
      </c>
    </row>
    <row r="43" spans="2:18" ht="13.5" thickTop="1" x14ac:dyDescent="0.2">
      <c r="B43" s="252" t="s">
        <v>170</v>
      </c>
    </row>
    <row r="44" spans="2:18" x14ac:dyDescent="0.2">
      <c r="B44" s="110" t="s">
        <v>158</v>
      </c>
    </row>
    <row r="45" spans="2:18" x14ac:dyDescent="0.2">
      <c r="B45" s="254"/>
    </row>
  </sheetData>
  <mergeCells count="17">
    <mergeCell ref="O8:P8"/>
    <mergeCell ref="B3:R3"/>
    <mergeCell ref="B4:R4"/>
    <mergeCell ref="B5:R5"/>
    <mergeCell ref="B6:B9"/>
    <mergeCell ref="C6:R6"/>
    <mergeCell ref="C7:F7"/>
    <mergeCell ref="G7:J7"/>
    <mergeCell ref="K7:N7"/>
    <mergeCell ref="O7:R7"/>
    <mergeCell ref="C8:D8"/>
    <mergeCell ref="Q8:R8"/>
    <mergeCell ref="E8:F8"/>
    <mergeCell ref="G8:H8"/>
    <mergeCell ref="I8:J8"/>
    <mergeCell ref="K8:L8"/>
    <mergeCell ref="M8:N8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4:V63"/>
  <sheetViews>
    <sheetView workbookViewId="0"/>
  </sheetViews>
  <sheetFormatPr baseColWidth="10" defaultRowHeight="12.75" x14ac:dyDescent="0.2"/>
  <cols>
    <col min="1" max="1" width="1.7109375" style="85" customWidth="1"/>
    <col min="2" max="2" width="30.5703125" style="85" customWidth="1"/>
    <col min="3" max="6" width="10.7109375" style="85" customWidth="1"/>
    <col min="7" max="7" width="1.7109375" style="85" customWidth="1"/>
    <col min="8" max="8" width="9.7109375" style="85" customWidth="1"/>
    <col min="9" max="10" width="10.7109375" style="85" customWidth="1"/>
    <col min="11" max="11" width="11.7109375" style="85" customWidth="1"/>
    <col min="12" max="12" width="14.7109375" style="85" bestFit="1" customWidth="1"/>
    <col min="13" max="13" width="12.28515625" style="85" bestFit="1" customWidth="1"/>
    <col min="14" max="14" width="11.42578125" style="85"/>
    <col min="15" max="15" width="8.140625" style="85" customWidth="1"/>
    <col min="16" max="16" width="7.85546875" style="85" customWidth="1"/>
    <col min="17" max="17" width="9.140625" style="85" customWidth="1"/>
    <col min="18" max="18" width="8.5703125" style="85" customWidth="1"/>
    <col min="19" max="19" width="8.140625" style="85" customWidth="1"/>
    <col min="20" max="20" width="10.28515625" style="85" customWidth="1"/>
    <col min="21" max="16384" width="11.42578125" style="85"/>
  </cols>
  <sheetData>
    <row r="4" spans="1:22" ht="15" x14ac:dyDescent="0.2">
      <c r="B4" s="513" t="s">
        <v>176</v>
      </c>
      <c r="C4" s="513"/>
      <c r="D4" s="513"/>
      <c r="E4" s="513"/>
      <c r="F4" s="513"/>
      <c r="G4" s="513"/>
      <c r="H4" s="513"/>
      <c r="I4" s="513"/>
      <c r="J4" s="513"/>
      <c r="K4" s="513"/>
      <c r="L4" s="513"/>
      <c r="M4" s="513"/>
    </row>
    <row r="5" spans="1:22" ht="15.75" customHeight="1" x14ac:dyDescent="0.2">
      <c r="A5" s="72"/>
      <c r="B5" s="438" t="s">
        <v>155</v>
      </c>
      <c r="C5" s="438"/>
      <c r="D5" s="438"/>
      <c r="E5" s="438"/>
      <c r="F5" s="438"/>
      <c r="G5" s="438"/>
      <c r="H5" s="438"/>
      <c r="I5" s="438"/>
      <c r="J5" s="438"/>
      <c r="K5" s="438"/>
      <c r="L5" s="438"/>
      <c r="M5" s="438"/>
    </row>
    <row r="6" spans="1:22" ht="16.5" thickBot="1" x14ac:dyDescent="0.25">
      <c r="A6" s="255"/>
      <c r="B6" s="514" t="s">
        <v>259</v>
      </c>
      <c r="C6" s="514"/>
      <c r="D6" s="514"/>
      <c r="E6" s="514"/>
      <c r="F6" s="514"/>
      <c r="G6" s="514"/>
      <c r="H6" s="514"/>
      <c r="I6" s="514"/>
      <c r="J6" s="514"/>
      <c r="K6" s="514"/>
      <c r="L6" s="514"/>
      <c r="M6" s="514"/>
    </row>
    <row r="7" spans="1:22" ht="36.75" thickTop="1" x14ac:dyDescent="0.2">
      <c r="A7" s="237"/>
      <c r="B7" s="515" t="s">
        <v>143</v>
      </c>
      <c r="C7" s="517">
        <v>2010</v>
      </c>
      <c r="D7" s="517"/>
      <c r="E7" s="517">
        <v>2012</v>
      </c>
      <c r="F7" s="517"/>
      <c r="G7" s="237"/>
      <c r="H7" s="262" t="s">
        <v>265</v>
      </c>
      <c r="I7" s="262" t="s">
        <v>29</v>
      </c>
      <c r="J7" s="466" t="s">
        <v>28</v>
      </c>
      <c r="K7" s="466" t="s">
        <v>205</v>
      </c>
      <c r="L7" s="477" t="s">
        <v>141</v>
      </c>
      <c r="M7" s="477" t="s">
        <v>87</v>
      </c>
    </row>
    <row r="8" spans="1:22" ht="39" thickBot="1" x14ac:dyDescent="0.25">
      <c r="A8" s="107"/>
      <c r="B8" s="516"/>
      <c r="C8" s="257" t="s">
        <v>78</v>
      </c>
      <c r="D8" s="339" t="s">
        <v>149</v>
      </c>
      <c r="E8" s="257" t="s">
        <v>78</v>
      </c>
      <c r="F8" s="339" t="s">
        <v>149</v>
      </c>
      <c r="G8" s="107"/>
      <c r="H8" s="425" t="s">
        <v>207</v>
      </c>
      <c r="I8" s="425"/>
      <c r="J8" s="444"/>
      <c r="K8" s="444"/>
      <c r="L8" s="441"/>
      <c r="M8" s="441"/>
    </row>
    <row r="9" spans="1:22" ht="15" x14ac:dyDescent="0.2">
      <c r="B9" s="101" t="s">
        <v>36</v>
      </c>
      <c r="C9" s="104"/>
      <c r="D9" s="103"/>
      <c r="E9" s="104"/>
      <c r="F9" s="103"/>
      <c r="G9" s="105"/>
      <c r="H9" s="104"/>
      <c r="I9" s="103"/>
      <c r="J9" s="105"/>
      <c r="K9" s="104"/>
      <c r="L9" s="167"/>
      <c r="M9" s="167"/>
    </row>
    <row r="10" spans="1:22" x14ac:dyDescent="0.2">
      <c r="B10" s="99" t="s">
        <v>130</v>
      </c>
      <c r="C10" s="380">
        <v>18.798233209999999</v>
      </c>
      <c r="D10" s="381">
        <v>0.55343100000000001</v>
      </c>
      <c r="E10" s="382">
        <v>19.686253000000001</v>
      </c>
      <c r="F10" s="381">
        <v>0.91897200000000001</v>
      </c>
      <c r="H10" s="98">
        <f>-(C10-E10)</f>
        <v>0.88801979000000131</v>
      </c>
      <c r="I10" s="97">
        <f>SQRT(D10*D10+F10*F10)</f>
        <v>1.072751326517474</v>
      </c>
      <c r="J10" s="97">
        <f>H10/I10</f>
        <v>0.82779649677323086</v>
      </c>
      <c r="K10" s="97">
        <f>IF(J10&gt;0,((1-NORMSDIST(J10))*2),(NORMSDIST(J10)*2))</f>
        <v>0.40778575900810643</v>
      </c>
      <c r="L10" s="96" t="str">
        <f>IF(K10&lt;0.05,  "Significativa","No significativa")</f>
        <v>No significativa</v>
      </c>
      <c r="M10" s="95" t="str">
        <f>IF(L10="Significativa",IF(H10&lt;0,"Disminución","Aumento"),"Sin cambio")</f>
        <v>Sin cambio</v>
      </c>
    </row>
    <row r="11" spans="1:22" x14ac:dyDescent="0.2">
      <c r="B11" s="99" t="s">
        <v>129</v>
      </c>
      <c r="C11" s="380">
        <v>26.617875670000004</v>
      </c>
      <c r="D11" s="381">
        <v>0.61116900000000007</v>
      </c>
      <c r="E11" s="382">
        <v>28.035745000000002</v>
      </c>
      <c r="F11" s="381">
        <v>1.063555</v>
      </c>
      <c r="H11" s="98">
        <f t="shared" ref="H11:H20" si="0">-(C11-E11)</f>
        <v>1.4178693299999985</v>
      </c>
      <c r="I11" s="97">
        <f t="shared" ref="I11:I20" si="1">SQRT(D11*D11+F11*F11)</f>
        <v>1.2266526747967414</v>
      </c>
      <c r="J11" s="97">
        <f>H11/I11</f>
        <v>1.1558849209169515</v>
      </c>
      <c r="K11" s="97">
        <f t="shared" ref="K11:K20" si="2">IF(J11&gt;0,((1-NORMSDIST(J11))*2),(NORMSDIST(J11)*2))</f>
        <v>0.24772823126429433</v>
      </c>
      <c r="L11" s="96" t="str">
        <f>IF(K11&lt;0.05,  "Significativa","No significativa")</f>
        <v>No significativa</v>
      </c>
      <c r="M11" s="95" t="str">
        <f>IF(L11="Significativa",IF(H11&lt;0,"Disminución","Aumento"),"Sin cambio")</f>
        <v>Sin cambio</v>
      </c>
    </row>
    <row r="12" spans="1:22" ht="12.75" customHeight="1" x14ac:dyDescent="0.2">
      <c r="B12" s="99" t="s">
        <v>128</v>
      </c>
      <c r="C12" s="380">
        <v>51.082377139999998</v>
      </c>
      <c r="D12" s="381">
        <v>0.63388899999999992</v>
      </c>
      <c r="E12" s="382">
        <v>52.309105000000002</v>
      </c>
      <c r="F12" s="381">
        <v>1.0477759999999998</v>
      </c>
      <c r="H12" s="98">
        <f t="shared" si="0"/>
        <v>1.226727860000004</v>
      </c>
      <c r="I12" s="97">
        <f t="shared" si="1"/>
        <v>1.2246018987805791</v>
      </c>
      <c r="J12" s="97">
        <f>H12/I12</f>
        <v>1.0017360427266542</v>
      </c>
      <c r="K12" s="97">
        <f t="shared" si="2"/>
        <v>0.31647109409191909</v>
      </c>
      <c r="L12" s="96" t="str">
        <f>IF(K12&lt;0.05,  "Significativa","No significativa")</f>
        <v>No significativa</v>
      </c>
      <c r="M12" s="95" t="str">
        <f>IF(L12="Significativa",IF(H12&lt;0,"Disminución","Aumento"),"Sin cambio")</f>
        <v>Sin cambio</v>
      </c>
    </row>
    <row r="13" spans="1:22" x14ac:dyDescent="0.2">
      <c r="B13" s="102" t="s">
        <v>132</v>
      </c>
      <c r="C13" s="383"/>
      <c r="D13" s="97"/>
      <c r="E13" s="383"/>
      <c r="F13" s="97"/>
      <c r="H13" s="98"/>
      <c r="I13" s="97"/>
      <c r="J13" s="97"/>
      <c r="K13" s="97"/>
      <c r="L13" s="96"/>
      <c r="M13" s="96"/>
    </row>
    <row r="14" spans="1:22" x14ac:dyDescent="0.2">
      <c r="B14" s="99" t="s">
        <v>130</v>
      </c>
      <c r="C14" s="380">
        <v>29.20978191</v>
      </c>
      <c r="D14" s="381">
        <v>1.3050710000000001</v>
      </c>
      <c r="E14" s="382">
        <v>30.927787000000002</v>
      </c>
      <c r="F14" s="381">
        <v>1.7585050000000002</v>
      </c>
      <c r="H14" s="98">
        <f t="shared" si="0"/>
        <v>1.7180050900000019</v>
      </c>
      <c r="I14" s="97">
        <f t="shared" si="1"/>
        <v>2.1898744598871418</v>
      </c>
      <c r="J14" s="97">
        <f>H14/I14</f>
        <v>0.78452218219328507</v>
      </c>
      <c r="K14" s="97">
        <f t="shared" si="2"/>
        <v>0.43273377126465196</v>
      </c>
      <c r="L14" s="96" t="str">
        <f>IF(K14&lt;0.05,  "Significativa","No significativa")</f>
        <v>No significativa</v>
      </c>
      <c r="M14" s="95" t="str">
        <f>IF(L14="Significativa",IF(H14&lt;0,"Disminución","Aumento"),"Sin cambio")</f>
        <v>Sin cambio</v>
      </c>
      <c r="N14" s="86"/>
      <c r="U14" s="86"/>
      <c r="V14" s="86"/>
    </row>
    <row r="15" spans="1:22" x14ac:dyDescent="0.2">
      <c r="B15" s="99" t="s">
        <v>129</v>
      </c>
      <c r="C15" s="380">
        <v>37.752235130000003</v>
      </c>
      <c r="D15" s="381">
        <v>1.4051480000000001</v>
      </c>
      <c r="E15" s="382">
        <v>40.180997000000005</v>
      </c>
      <c r="F15" s="381">
        <v>1.9874320000000001</v>
      </c>
      <c r="H15" s="98">
        <f t="shared" si="0"/>
        <v>2.4287618700000024</v>
      </c>
      <c r="I15" s="97">
        <f t="shared" si="1"/>
        <v>2.4339940132481837</v>
      </c>
      <c r="J15" s="97">
        <f>H15/I15</f>
        <v>0.99785038779072477</v>
      </c>
      <c r="K15" s="97">
        <f t="shared" si="2"/>
        <v>0.31835191241570393</v>
      </c>
      <c r="L15" s="96" t="str">
        <f>IF(K15&lt;0.05,  "Significativa","No significativa")</f>
        <v>No significativa</v>
      </c>
      <c r="M15" s="95" t="str">
        <f>IF(L15="Significativa",IF(H15&lt;0,"Disminución","Aumento"),"Sin cambio")</f>
        <v>Sin cambio</v>
      </c>
    </row>
    <row r="16" spans="1:22" x14ac:dyDescent="0.2">
      <c r="B16" s="99" t="s">
        <v>128</v>
      </c>
      <c r="C16" s="380">
        <v>60.711941030000006</v>
      </c>
      <c r="D16" s="381">
        <v>1.3523620000000001</v>
      </c>
      <c r="E16" s="382">
        <v>63.587718000000002</v>
      </c>
      <c r="F16" s="381">
        <v>1.7059279999999999</v>
      </c>
      <c r="H16" s="98">
        <f t="shared" si="0"/>
        <v>2.8757769699999969</v>
      </c>
      <c r="I16" s="97">
        <f t="shared" si="1"/>
        <v>2.1769412762470188</v>
      </c>
      <c r="J16" s="97">
        <f>H16/I16</f>
        <v>1.3210172462519292</v>
      </c>
      <c r="K16" s="97">
        <f t="shared" si="2"/>
        <v>0.18649561380649082</v>
      </c>
      <c r="L16" s="96" t="str">
        <f>IF(K16&lt;0.05,  "Significativa","No significativa")</f>
        <v>No significativa</v>
      </c>
      <c r="M16" s="95" t="str">
        <f>IF(L16="Significativa",IF(H16&lt;0,"Disminución","Aumento"),"Sin cambio")</f>
        <v>Sin cambio</v>
      </c>
    </row>
    <row r="17" spans="1:19" x14ac:dyDescent="0.2">
      <c r="B17" s="100" t="s">
        <v>131</v>
      </c>
      <c r="C17" s="383"/>
      <c r="D17" s="97"/>
      <c r="E17" s="383"/>
      <c r="F17" s="97"/>
      <c r="H17" s="98"/>
      <c r="I17" s="97"/>
      <c r="J17" s="97"/>
      <c r="K17" s="97"/>
      <c r="L17" s="96"/>
      <c r="M17" s="96"/>
    </row>
    <row r="18" spans="1:19" x14ac:dyDescent="0.2">
      <c r="B18" s="99" t="s">
        <v>130</v>
      </c>
      <c r="C18" s="384">
        <v>12.542354119999999</v>
      </c>
      <c r="D18" s="381">
        <v>0.45289699999999999</v>
      </c>
      <c r="E18" s="382">
        <v>12.919569000000001</v>
      </c>
      <c r="F18" s="381">
        <v>0.99105300000000007</v>
      </c>
      <c r="H18" s="98">
        <f t="shared" si="0"/>
        <v>0.37721488000000214</v>
      </c>
      <c r="I18" s="97">
        <f t="shared" si="1"/>
        <v>1.0896337648118291</v>
      </c>
      <c r="J18" s="97">
        <f t="shared" ref="J18:J20" si="3">H18/I18</f>
        <v>0.34618501388413209</v>
      </c>
      <c r="K18" s="97">
        <f t="shared" si="2"/>
        <v>0.72920367642757999</v>
      </c>
      <c r="L18" s="96" t="str">
        <f>IF(K18&lt;0.05,  "Significativa","No significativa")</f>
        <v>No significativa</v>
      </c>
      <c r="M18" s="95" t="str">
        <f>IF(L18="Significativa",IF(H18&lt;0,"Disminución","Aumento"),"Sin cambio")</f>
        <v>Sin cambio</v>
      </c>
    </row>
    <row r="19" spans="1:19" x14ac:dyDescent="0.2">
      <c r="B19" s="99" t="s">
        <v>129</v>
      </c>
      <c r="C19" s="384">
        <v>19.92768878</v>
      </c>
      <c r="D19" s="381">
        <v>0.53514600000000001</v>
      </c>
      <c r="E19" s="382">
        <v>20.725080999999999</v>
      </c>
      <c r="F19" s="381">
        <v>1.18286</v>
      </c>
      <c r="H19" s="98">
        <f t="shared" si="0"/>
        <v>0.79739221999999899</v>
      </c>
      <c r="I19" s="97">
        <f t="shared" si="1"/>
        <v>1.2982831050722334</v>
      </c>
      <c r="J19" s="97">
        <f t="shared" si="3"/>
        <v>0.61418978409615366</v>
      </c>
      <c r="K19" s="97">
        <f t="shared" si="2"/>
        <v>0.53908992333771888</v>
      </c>
      <c r="L19" s="96" t="str">
        <f>IF(K19&lt;0.05,  "Significativa","No significativa")</f>
        <v>No significativa</v>
      </c>
      <c r="M19" s="95" t="str">
        <f>IF(L19="Significativa",IF(H19&lt;0,"Disminución","Aumento"),"Sin cambio")</f>
        <v>Sin cambio</v>
      </c>
    </row>
    <row r="20" spans="1:19" ht="12.75" customHeight="1" thickBot="1" x14ac:dyDescent="0.25">
      <c r="A20" s="94"/>
      <c r="B20" s="199" t="s">
        <v>128</v>
      </c>
      <c r="C20" s="385">
        <v>45.296361130000001</v>
      </c>
      <c r="D20" s="386">
        <v>0.64037299999999997</v>
      </c>
      <c r="E20" s="387">
        <v>45.520101000000004</v>
      </c>
      <c r="F20" s="386">
        <v>1.3080540000000001</v>
      </c>
      <c r="G20" s="94"/>
      <c r="H20" s="200">
        <f t="shared" si="0"/>
        <v>0.22373987000000284</v>
      </c>
      <c r="I20" s="201">
        <f t="shared" si="1"/>
        <v>1.4563937812435894</v>
      </c>
      <c r="J20" s="201">
        <f t="shared" si="3"/>
        <v>0.15362594435754542</v>
      </c>
      <c r="K20" s="201">
        <f t="shared" si="2"/>
        <v>0.87790467913723802</v>
      </c>
      <c r="L20" s="196" t="str">
        <f>IF(K20&lt;0.05,  "Significativa","No significativa")</f>
        <v>No significativa</v>
      </c>
      <c r="M20" s="197" t="str">
        <f>IF(L20="Significativa",IF(H20&lt;0,"Disminución","Aumento"),"Sin cambio")</f>
        <v>Sin cambio</v>
      </c>
    </row>
    <row r="21" spans="1:19" s="12" customFormat="1" ht="12.75" customHeight="1" thickTop="1" x14ac:dyDescent="0.2">
      <c r="B21" s="146" t="s">
        <v>236</v>
      </c>
    </row>
    <row r="22" spans="1:19" x14ac:dyDescent="0.2">
      <c r="B22" s="93" t="s">
        <v>156</v>
      </c>
    </row>
    <row r="23" spans="1:19" x14ac:dyDescent="0.2">
      <c r="C23" s="92"/>
      <c r="D23" s="91"/>
      <c r="E23" s="92"/>
      <c r="F23" s="91"/>
      <c r="H23" s="90"/>
      <c r="I23" s="90"/>
      <c r="J23" s="88"/>
      <c r="K23" s="88"/>
      <c r="L23" s="89"/>
      <c r="M23" s="88"/>
      <c r="N23" s="86"/>
      <c r="S23" s="86"/>
    </row>
    <row r="24" spans="1:19" ht="15" x14ac:dyDescent="0.2">
      <c r="B24" s="513" t="s">
        <v>177</v>
      </c>
      <c r="C24" s="513"/>
      <c r="D24" s="513"/>
      <c r="E24" s="513"/>
      <c r="F24" s="513"/>
      <c r="G24" s="513"/>
      <c r="H24" s="513"/>
      <c r="I24" s="513"/>
      <c r="J24" s="513"/>
      <c r="K24" s="513"/>
      <c r="L24" s="513"/>
      <c r="M24" s="513"/>
      <c r="N24" s="86"/>
      <c r="S24" s="86"/>
    </row>
    <row r="25" spans="1:19" ht="15.75" x14ac:dyDescent="0.2">
      <c r="A25" s="72"/>
      <c r="B25" s="438" t="s">
        <v>155</v>
      </c>
      <c r="C25" s="438"/>
      <c r="D25" s="438"/>
      <c r="E25" s="438"/>
      <c r="F25" s="438"/>
      <c r="G25" s="438"/>
      <c r="H25" s="438"/>
      <c r="I25" s="438"/>
      <c r="J25" s="438"/>
      <c r="K25" s="438"/>
      <c r="L25" s="438"/>
      <c r="M25" s="438"/>
      <c r="R25" s="87"/>
    </row>
    <row r="26" spans="1:19" ht="16.5" thickBot="1" x14ac:dyDescent="0.25">
      <c r="A26" s="255"/>
      <c r="B26" s="514" t="s">
        <v>260</v>
      </c>
      <c r="C26" s="514"/>
      <c r="D26" s="514"/>
      <c r="E26" s="514"/>
      <c r="F26" s="514"/>
      <c r="G26" s="514"/>
      <c r="H26" s="514"/>
      <c r="I26" s="514"/>
      <c r="J26" s="514"/>
      <c r="K26" s="514"/>
      <c r="L26" s="514"/>
      <c r="M26" s="514"/>
      <c r="R26" s="87"/>
    </row>
    <row r="27" spans="1:19" ht="36.75" thickTop="1" x14ac:dyDescent="0.2">
      <c r="A27" s="237"/>
      <c r="B27" s="515" t="s">
        <v>143</v>
      </c>
      <c r="C27" s="517">
        <v>2010</v>
      </c>
      <c r="D27" s="517"/>
      <c r="E27" s="517">
        <v>2012</v>
      </c>
      <c r="F27" s="517"/>
      <c r="G27" s="237"/>
      <c r="H27" s="262" t="s">
        <v>265</v>
      </c>
      <c r="I27" s="262" t="s">
        <v>29</v>
      </c>
      <c r="J27" s="466" t="s">
        <v>28</v>
      </c>
      <c r="K27" s="466" t="s">
        <v>205</v>
      </c>
      <c r="L27" s="477" t="s">
        <v>141</v>
      </c>
      <c r="M27" s="477" t="s">
        <v>87</v>
      </c>
      <c r="R27" s="87"/>
    </row>
    <row r="28" spans="1:19" ht="39" thickBot="1" x14ac:dyDescent="0.25">
      <c r="A28" s="107"/>
      <c r="B28" s="516"/>
      <c r="C28" s="257" t="s">
        <v>78</v>
      </c>
      <c r="D28" s="339" t="s">
        <v>149</v>
      </c>
      <c r="E28" s="257" t="s">
        <v>78</v>
      </c>
      <c r="F28" s="339" t="s">
        <v>149</v>
      </c>
      <c r="G28" s="107"/>
      <c r="H28" s="425" t="s">
        <v>207</v>
      </c>
      <c r="I28" s="425"/>
      <c r="J28" s="444"/>
      <c r="K28" s="444"/>
      <c r="L28" s="441"/>
      <c r="M28" s="441"/>
      <c r="R28" s="87"/>
    </row>
    <row r="29" spans="1:19" ht="15" x14ac:dyDescent="0.2">
      <c r="B29" s="101" t="s">
        <v>36</v>
      </c>
      <c r="C29" s="104"/>
      <c r="D29" s="103"/>
      <c r="E29" s="104"/>
      <c r="F29" s="103"/>
      <c r="G29" s="105"/>
      <c r="H29" s="104"/>
      <c r="I29" s="103"/>
      <c r="J29" s="105"/>
      <c r="K29" s="104"/>
      <c r="L29" s="167"/>
      <c r="M29" s="167"/>
    </row>
    <row r="30" spans="1:19" x14ac:dyDescent="0.2">
      <c r="B30" s="99" t="s">
        <v>130</v>
      </c>
      <c r="C30" s="382">
        <v>14.74507433</v>
      </c>
      <c r="D30" s="381">
        <v>0.41734299999999996</v>
      </c>
      <c r="E30" s="382">
        <v>15.579134</v>
      </c>
      <c r="F30" s="381">
        <v>0.69068200000000002</v>
      </c>
      <c r="H30" s="98">
        <f>-(C30-E30)</f>
        <v>0.83405967000000025</v>
      </c>
      <c r="I30" s="97">
        <f>SQRT(D30*D30+F30*F30)</f>
        <v>0.80698005227700642</v>
      </c>
      <c r="J30" s="97">
        <f>H30/I30</f>
        <v>1.0335567374268855</v>
      </c>
      <c r="K30" s="97">
        <f>IF(J30&gt;0,((1-NORMSDIST(J30))*2),(NORMSDIST(J30)*2))</f>
        <v>0.3013434331938678</v>
      </c>
      <c r="L30" s="96" t="str">
        <f>IF(K30&lt;0.05,  "Significativa","No significativa")</f>
        <v>No significativa</v>
      </c>
      <c r="M30" s="95" t="str">
        <f>IF(L30="Significativa",IF(H30&lt;0,"Disminución","Aumento"),"Sin cambio")</f>
        <v>Sin cambio</v>
      </c>
    </row>
    <row r="31" spans="1:19" x14ac:dyDescent="0.2">
      <c r="B31" s="99" t="s">
        <v>129</v>
      </c>
      <c r="C31" s="382">
        <v>21.262372630000002</v>
      </c>
      <c r="D31" s="381">
        <v>0.488041</v>
      </c>
      <c r="E31" s="382">
        <v>22.776344999999999</v>
      </c>
      <c r="F31" s="381">
        <v>0.81349000000000005</v>
      </c>
      <c r="H31" s="98">
        <f t="shared" ref="H31:H36" si="4">-(C31-E31)</f>
        <v>1.5139723699999976</v>
      </c>
      <c r="I31" s="97">
        <f t="shared" ref="I31:I40" si="5">SQRT(D31*D31+F31*F31)</f>
        <v>0.94865694420111646</v>
      </c>
      <c r="J31" s="97">
        <f t="shared" ref="J31:J40" si="6">H31/I31</f>
        <v>1.5959113347079801</v>
      </c>
      <c r="K31" s="97">
        <f t="shared" ref="K31:K40" si="7">IF(J31&gt;0,((1-NORMSDIST(J31))*2),(NORMSDIST(J31)*2))</f>
        <v>0.11050859052790218</v>
      </c>
      <c r="L31" s="96" t="str">
        <f>IF(K31&lt;0.05,  "Significativa","No significativa")</f>
        <v>No significativa</v>
      </c>
      <c r="M31" s="95" t="str">
        <f>IF(L31="Significativa",IF(H31&lt;0,"Disminución","Aumento"),"Sin cambio")</f>
        <v>Sin cambio</v>
      </c>
    </row>
    <row r="32" spans="1:19" x14ac:dyDescent="0.2">
      <c r="B32" s="99" t="s">
        <v>128</v>
      </c>
      <c r="C32" s="382">
        <v>43.517546500000002</v>
      </c>
      <c r="D32" s="381">
        <v>0.57675799999999999</v>
      </c>
      <c r="E32" s="382">
        <v>44.911257999999997</v>
      </c>
      <c r="F32" s="381">
        <v>0.93509600000000004</v>
      </c>
      <c r="H32" s="98">
        <f t="shared" si="4"/>
        <v>1.3937114999999949</v>
      </c>
      <c r="I32" s="97">
        <f t="shared" si="5"/>
        <v>1.098660238554213</v>
      </c>
      <c r="J32" s="97">
        <f t="shared" si="6"/>
        <v>1.268555510695514</v>
      </c>
      <c r="K32" s="97">
        <f t="shared" si="7"/>
        <v>0.20459964040096157</v>
      </c>
      <c r="L32" s="96" t="str">
        <f>IF(K32&lt;0.05,  "Significativa","No significativa")</f>
        <v>No significativa</v>
      </c>
      <c r="M32" s="95" t="str">
        <f>IF(L32="Significativa",IF(H32&lt;0,"Disminución","Aumento"),"Sin cambio")</f>
        <v>Sin cambio</v>
      </c>
      <c r="R32" s="87"/>
    </row>
    <row r="33" spans="1:18" x14ac:dyDescent="0.2">
      <c r="B33" s="102" t="s">
        <v>132</v>
      </c>
      <c r="C33" s="388"/>
      <c r="D33" s="389"/>
      <c r="E33" s="390"/>
      <c r="F33" s="389"/>
      <c r="H33" s="98"/>
      <c r="I33" s="97"/>
      <c r="J33" s="97"/>
      <c r="K33" s="97"/>
      <c r="L33" s="96"/>
      <c r="M33" s="96"/>
    </row>
    <row r="34" spans="1:18" x14ac:dyDescent="0.2">
      <c r="B34" s="99" t="s">
        <v>130</v>
      </c>
      <c r="C34" s="382">
        <v>23.826190050000001</v>
      </c>
      <c r="D34" s="381">
        <v>1.076441</v>
      </c>
      <c r="E34" s="382">
        <v>25.536634000000003</v>
      </c>
      <c r="F34" s="381">
        <v>1.4400680000000001</v>
      </c>
      <c r="H34" s="98">
        <f t="shared" si="4"/>
        <v>1.7104439500000019</v>
      </c>
      <c r="I34" s="97">
        <f t="shared" si="5"/>
        <v>1.7979213194978807</v>
      </c>
      <c r="J34" s="97">
        <f t="shared" si="6"/>
        <v>0.95134527381748313</v>
      </c>
      <c r="K34" s="97">
        <f t="shared" si="7"/>
        <v>0.34142913144042186</v>
      </c>
      <c r="L34" s="96" t="str">
        <f>IF(K34&lt;0.05,  "Significativa","No significativa")</f>
        <v>No significativa</v>
      </c>
      <c r="M34" s="95" t="str">
        <f>IF(L34="Significativa",IF(H34&lt;0,"Disminución","Aumento"),"Sin cambio")</f>
        <v>Sin cambio</v>
      </c>
    </row>
    <row r="35" spans="1:18" x14ac:dyDescent="0.2">
      <c r="B35" s="99" t="s">
        <v>129</v>
      </c>
      <c r="C35" s="382">
        <v>31.568449269999999</v>
      </c>
      <c r="D35" s="381">
        <v>1.246437</v>
      </c>
      <c r="E35" s="382">
        <v>34.104579999999999</v>
      </c>
      <c r="F35" s="381">
        <v>1.5934589999999997</v>
      </c>
      <c r="H35" s="98">
        <f t="shared" si="4"/>
        <v>2.53613073</v>
      </c>
      <c r="I35" s="97">
        <f t="shared" si="5"/>
        <v>2.0230464106515202</v>
      </c>
      <c r="J35" s="97">
        <f t="shared" si="6"/>
        <v>1.2536196483911812</v>
      </c>
      <c r="K35" s="97">
        <f t="shared" si="7"/>
        <v>0.20998028607091679</v>
      </c>
      <c r="L35" s="96" t="str">
        <f>IF(K35&lt;0.05,  "Significativa","No significativa")</f>
        <v>No significativa</v>
      </c>
      <c r="M35" s="95" t="str">
        <f>IF(L35="Significativa",IF(H35&lt;0,"Disminución","Aumento"),"Sin cambio")</f>
        <v>Sin cambio</v>
      </c>
      <c r="R35" s="87"/>
    </row>
    <row r="36" spans="1:18" x14ac:dyDescent="0.2">
      <c r="B36" s="99" t="s">
        <v>128</v>
      </c>
      <c r="C36" s="382">
        <v>54.089468409999995</v>
      </c>
      <c r="D36" s="381">
        <v>1.3559750000000002</v>
      </c>
      <c r="E36" s="382">
        <v>57.399197999999998</v>
      </c>
      <c r="F36" s="381">
        <v>1.5771010000000001</v>
      </c>
      <c r="H36" s="98">
        <f t="shared" si="4"/>
        <v>3.3097295900000034</v>
      </c>
      <c r="I36" s="97">
        <f t="shared" si="5"/>
        <v>2.079883594056648</v>
      </c>
      <c r="J36" s="97">
        <f t="shared" si="6"/>
        <v>1.5913052054728882</v>
      </c>
      <c r="K36" s="97">
        <f t="shared" si="7"/>
        <v>0.11154090589445098</v>
      </c>
      <c r="L36" s="96" t="str">
        <f>IF(K36&lt;0.05,  "Significativa","No significativa")</f>
        <v>No significativa</v>
      </c>
      <c r="M36" s="95" t="str">
        <f>IF(L36="Significativa",IF(H36&lt;0,"Disminución","Aumento"),"Sin cambio")</f>
        <v>Sin cambio</v>
      </c>
      <c r="R36" s="87"/>
    </row>
    <row r="37" spans="1:18" x14ac:dyDescent="0.2">
      <c r="B37" s="100" t="s">
        <v>131</v>
      </c>
      <c r="C37" s="382"/>
      <c r="D37" s="381"/>
      <c r="E37" s="382"/>
      <c r="F37" s="381"/>
      <c r="H37" s="98"/>
      <c r="I37" s="97"/>
      <c r="J37" s="97"/>
      <c r="K37" s="97"/>
      <c r="L37" s="96"/>
      <c r="M37" s="96"/>
      <c r="R37" s="87"/>
    </row>
    <row r="38" spans="1:18" x14ac:dyDescent="0.2">
      <c r="B38" s="99" t="s">
        <v>130</v>
      </c>
      <c r="C38" s="382">
        <v>9.8246561400000001</v>
      </c>
      <c r="D38" s="381">
        <v>0.32576900000000003</v>
      </c>
      <c r="E38" s="382">
        <v>10.161379</v>
      </c>
      <c r="F38" s="381">
        <v>0.73444699999999996</v>
      </c>
      <c r="G38" s="314"/>
      <c r="H38" s="318">
        <f t="shared" ref="H38:H40" si="8">-(C38-E38)</f>
        <v>0.33672286000000007</v>
      </c>
      <c r="I38" s="97">
        <f t="shared" si="5"/>
        <v>0.80345369323315696</v>
      </c>
      <c r="J38" s="97">
        <f t="shared" si="6"/>
        <v>0.41909429608195892</v>
      </c>
      <c r="K38" s="97">
        <f t="shared" si="7"/>
        <v>0.67514721913181441</v>
      </c>
      <c r="L38" s="96" t="str">
        <f>IF(K38&lt;0.05,  "Significativa","No significativa")</f>
        <v>No significativa</v>
      </c>
      <c r="M38" s="95" t="str">
        <f>IF(L38="Significativa",IF(H38&lt;0,"Disminución","Aumento"),"Sin cambio")</f>
        <v>Sin cambio</v>
      </c>
      <c r="R38" s="87"/>
    </row>
    <row r="39" spans="1:18" x14ac:dyDescent="0.2">
      <c r="B39" s="99" t="s">
        <v>129</v>
      </c>
      <c r="C39" s="382">
        <v>15.67823424</v>
      </c>
      <c r="D39" s="381">
        <v>0.397372</v>
      </c>
      <c r="E39" s="382">
        <v>16.61279</v>
      </c>
      <c r="F39" s="381">
        <v>0.9215620000000001</v>
      </c>
      <c r="G39" s="314"/>
      <c r="H39" s="318">
        <f t="shared" si="8"/>
        <v>0.93455576000000029</v>
      </c>
      <c r="I39" s="97">
        <f t="shared" si="5"/>
        <v>1.0035840902624953</v>
      </c>
      <c r="J39" s="97">
        <f t="shared" si="6"/>
        <v>0.93121818995313077</v>
      </c>
      <c r="K39" s="97">
        <f t="shared" si="7"/>
        <v>0.35174071043235222</v>
      </c>
      <c r="L39" s="96" t="str">
        <f>IF(K39&lt;0.05,  "Significativa","No significativa")</f>
        <v>No significativa</v>
      </c>
      <c r="M39" s="95" t="str">
        <f>IF(L39="Significativa",IF(H39&lt;0,"Disminución","Aumento"),"Sin cambio")</f>
        <v>Sin cambio</v>
      </c>
      <c r="R39" s="87"/>
    </row>
    <row r="40" spans="1:18" ht="13.5" thickBot="1" x14ac:dyDescent="0.25">
      <c r="A40" s="94"/>
      <c r="B40" s="199" t="s">
        <v>128</v>
      </c>
      <c r="C40" s="387">
        <v>37.789365250000003</v>
      </c>
      <c r="D40" s="386">
        <v>0.54687399999999997</v>
      </c>
      <c r="E40" s="387">
        <v>38.116720999999998</v>
      </c>
      <c r="F40" s="386">
        <v>1.16567</v>
      </c>
      <c r="G40" s="315"/>
      <c r="H40" s="200">
        <f t="shared" si="8"/>
        <v>0.32735574999999528</v>
      </c>
      <c r="I40" s="201">
        <f t="shared" si="5"/>
        <v>1.2875782387008565</v>
      </c>
      <c r="J40" s="201">
        <f t="shared" si="6"/>
        <v>0.25424144347942024</v>
      </c>
      <c r="K40" s="201">
        <f t="shared" si="7"/>
        <v>0.79930903494567129</v>
      </c>
      <c r="L40" s="196" t="str">
        <f>IF(K40&lt;0.05,  "Significativa","No significativa")</f>
        <v>No significativa</v>
      </c>
      <c r="M40" s="197" t="str">
        <f>IF(L40="Significativa",IF(H40&lt;0,"Disminución","Aumento"),"Sin cambio")</f>
        <v>Sin cambio</v>
      </c>
      <c r="R40" s="87"/>
    </row>
    <row r="41" spans="1:18" ht="13.5" thickTop="1" x14ac:dyDescent="0.2">
      <c r="A41" s="12"/>
      <c r="B41" s="146" t="s">
        <v>236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R41" s="87"/>
    </row>
    <row r="42" spans="1:18" x14ac:dyDescent="0.2">
      <c r="B42" s="93" t="s">
        <v>156</v>
      </c>
      <c r="R42" s="87"/>
    </row>
    <row r="43" spans="1:18" x14ac:dyDescent="0.2">
      <c r="R43" s="87"/>
    </row>
    <row r="44" spans="1:18" x14ac:dyDescent="0.2">
      <c r="R44" s="87"/>
    </row>
    <row r="45" spans="1:18" x14ac:dyDescent="0.2">
      <c r="R45" s="87"/>
    </row>
    <row r="46" spans="1:18" x14ac:dyDescent="0.2">
      <c r="R46" s="87"/>
    </row>
    <row r="47" spans="1:18" x14ac:dyDescent="0.2">
      <c r="R47" s="87"/>
    </row>
    <row r="48" spans="1:18" x14ac:dyDescent="0.2">
      <c r="R48" s="87"/>
    </row>
    <row r="49" spans="14:18" x14ac:dyDescent="0.2">
      <c r="R49" s="87"/>
    </row>
    <row r="50" spans="14:18" x14ac:dyDescent="0.2">
      <c r="R50" s="87"/>
    </row>
    <row r="51" spans="14:18" x14ac:dyDescent="0.2">
      <c r="R51" s="87"/>
    </row>
    <row r="63" spans="14:18" x14ac:dyDescent="0.2">
      <c r="N63" s="86"/>
    </row>
  </sheetData>
  <mergeCells count="22">
    <mergeCell ref="B4:M4"/>
    <mergeCell ref="B5:M5"/>
    <mergeCell ref="B6:M6"/>
    <mergeCell ref="B7:B8"/>
    <mergeCell ref="C7:D7"/>
    <mergeCell ref="E7:F7"/>
    <mergeCell ref="J7:J8"/>
    <mergeCell ref="K7:K8"/>
    <mergeCell ref="L7:L8"/>
    <mergeCell ref="M7:M8"/>
    <mergeCell ref="M27:M28"/>
    <mergeCell ref="H28:I28"/>
    <mergeCell ref="H8:I8"/>
    <mergeCell ref="B24:M24"/>
    <mergeCell ref="B25:M25"/>
    <mergeCell ref="B26:M26"/>
    <mergeCell ref="B27:B28"/>
    <mergeCell ref="C27:D27"/>
    <mergeCell ref="E27:F27"/>
    <mergeCell ref="J27:J28"/>
    <mergeCell ref="K27:K28"/>
    <mergeCell ref="L27:L28"/>
  </mergeCells>
  <conditionalFormatting sqref="L23">
    <cfRule type="notContainsText" dxfId="2" priority="1" stopIfTrue="1" operator="notContains" text="No">
      <formula>ISERROR(SEARCH("No",L23))</formula>
    </cfRule>
  </conditionalFormatting>
  <pageMargins left="0.7" right="0.7" top="0.75" bottom="0.75" header="0.3" footer="0.3"/>
  <pageSetup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A4:V63"/>
  <sheetViews>
    <sheetView workbookViewId="0"/>
  </sheetViews>
  <sheetFormatPr baseColWidth="10" defaultRowHeight="12.75" x14ac:dyDescent="0.2"/>
  <cols>
    <col min="1" max="1" width="1.7109375" style="85" customWidth="1"/>
    <col min="2" max="2" width="30.5703125" style="85" customWidth="1"/>
    <col min="3" max="6" width="10.7109375" style="85" customWidth="1"/>
    <col min="7" max="7" width="1.7109375" style="85" customWidth="1"/>
    <col min="8" max="8" width="9.7109375" style="85" customWidth="1"/>
    <col min="9" max="10" width="10.7109375" style="85" customWidth="1"/>
    <col min="11" max="11" width="11.5703125" style="85" customWidth="1"/>
    <col min="12" max="12" width="14.7109375" style="85" bestFit="1" customWidth="1"/>
    <col min="13" max="13" width="12.28515625" style="85" bestFit="1" customWidth="1"/>
    <col min="14" max="16384" width="11.42578125" style="85"/>
  </cols>
  <sheetData>
    <row r="4" spans="1:22" ht="15" x14ac:dyDescent="0.2">
      <c r="B4" s="513" t="s">
        <v>178</v>
      </c>
      <c r="C4" s="513"/>
      <c r="D4" s="513"/>
      <c r="E4" s="513"/>
      <c r="F4" s="513"/>
      <c r="G4" s="513"/>
      <c r="H4" s="513"/>
      <c r="I4" s="513"/>
      <c r="J4" s="513"/>
      <c r="K4" s="513"/>
      <c r="L4" s="513"/>
      <c r="M4" s="513"/>
    </row>
    <row r="5" spans="1:22" ht="15.75" customHeight="1" x14ac:dyDescent="0.2">
      <c r="A5" s="72"/>
      <c r="B5" s="438" t="s">
        <v>155</v>
      </c>
      <c r="C5" s="438"/>
      <c r="D5" s="438"/>
      <c r="E5" s="438"/>
      <c r="F5" s="438"/>
      <c r="G5" s="438"/>
      <c r="H5" s="438"/>
      <c r="I5" s="438"/>
      <c r="J5" s="438"/>
      <c r="K5" s="438"/>
      <c r="L5" s="438"/>
      <c r="M5" s="438"/>
    </row>
    <row r="6" spans="1:22" ht="16.5" thickBot="1" x14ac:dyDescent="0.25">
      <c r="A6" s="255"/>
      <c r="B6" s="514" t="s">
        <v>261</v>
      </c>
      <c r="C6" s="514"/>
      <c r="D6" s="514"/>
      <c r="E6" s="514"/>
      <c r="F6" s="514"/>
      <c r="G6" s="514"/>
      <c r="H6" s="514"/>
      <c r="I6" s="514"/>
      <c r="J6" s="514"/>
      <c r="K6" s="514"/>
      <c r="L6" s="514"/>
      <c r="M6" s="514"/>
    </row>
    <row r="7" spans="1:22" ht="36.75" thickTop="1" x14ac:dyDescent="0.2">
      <c r="A7" s="237"/>
      <c r="B7" s="515" t="s">
        <v>143</v>
      </c>
      <c r="C7" s="517">
        <v>2008</v>
      </c>
      <c r="D7" s="517"/>
      <c r="E7" s="517">
        <v>2012</v>
      </c>
      <c r="F7" s="517"/>
      <c r="G7" s="237"/>
      <c r="H7" s="262" t="s">
        <v>265</v>
      </c>
      <c r="I7" s="262" t="s">
        <v>29</v>
      </c>
      <c r="J7" s="466" t="s">
        <v>28</v>
      </c>
      <c r="K7" s="466" t="s">
        <v>205</v>
      </c>
      <c r="L7" s="477" t="s">
        <v>141</v>
      </c>
      <c r="M7" s="477" t="s">
        <v>87</v>
      </c>
    </row>
    <row r="8" spans="1:22" ht="39" thickBot="1" x14ac:dyDescent="0.25">
      <c r="A8" s="107"/>
      <c r="B8" s="516"/>
      <c r="C8" s="257" t="s">
        <v>78</v>
      </c>
      <c r="D8" s="339" t="s">
        <v>149</v>
      </c>
      <c r="E8" s="257" t="s">
        <v>78</v>
      </c>
      <c r="F8" s="339" t="s">
        <v>149</v>
      </c>
      <c r="G8" s="107"/>
      <c r="H8" s="518" t="s">
        <v>212</v>
      </c>
      <c r="I8" s="518"/>
      <c r="J8" s="444"/>
      <c r="K8" s="444"/>
      <c r="L8" s="441"/>
      <c r="M8" s="441"/>
    </row>
    <row r="9" spans="1:22" ht="15" x14ac:dyDescent="0.2">
      <c r="B9" s="101" t="s">
        <v>36</v>
      </c>
      <c r="C9" s="104"/>
      <c r="D9" s="103"/>
      <c r="E9" s="104"/>
      <c r="F9" s="103"/>
      <c r="G9" s="105"/>
      <c r="H9" s="104"/>
      <c r="I9" s="103"/>
      <c r="J9" s="105"/>
      <c r="K9" s="104"/>
      <c r="L9" s="167"/>
      <c r="M9" s="167"/>
    </row>
    <row r="10" spans="1:22" x14ac:dyDescent="0.2">
      <c r="B10" s="99" t="s">
        <v>130</v>
      </c>
      <c r="C10" s="98">
        <v>18.626788000000001</v>
      </c>
      <c r="D10" s="97">
        <v>0.56799499999999992</v>
      </c>
      <c r="E10" s="98">
        <v>19.686253000000001</v>
      </c>
      <c r="F10" s="97">
        <v>0.91897200000000001</v>
      </c>
      <c r="G10" s="313"/>
      <c r="H10" s="98">
        <f>-(C10-E10)</f>
        <v>1.0594649999999994</v>
      </c>
      <c r="I10" s="97">
        <f>SQRT(D10*D10+F10*F10)</f>
        <v>1.0803369181921907</v>
      </c>
      <c r="J10" s="97">
        <f>H10/I10</f>
        <v>0.98068017685897668</v>
      </c>
      <c r="K10" s="97">
        <f>IF(J10&gt;0,((1-NORMSDIST(J10))*2),(NORMSDIST(J10)*2))</f>
        <v>0.32675048234868109</v>
      </c>
      <c r="L10" s="96" t="str">
        <f>IF(K10&lt;0.05,  "Significativa","No significativa")</f>
        <v>No significativa</v>
      </c>
      <c r="M10" s="95" t="str">
        <f>IF(L10="Significativa",IF(H10&lt;0,"Disminución","Aumento"),"Sin cambio")</f>
        <v>Sin cambio</v>
      </c>
      <c r="N10" s="311"/>
      <c r="O10" s="311"/>
      <c r="P10" s="311"/>
      <c r="Q10" s="313"/>
      <c r="R10" s="313"/>
      <c r="S10" s="313"/>
    </row>
    <row r="11" spans="1:22" x14ac:dyDescent="0.2">
      <c r="B11" s="99" t="s">
        <v>129</v>
      </c>
      <c r="C11" s="98">
        <v>25.522780999999998</v>
      </c>
      <c r="D11" s="97">
        <v>0.61206199999999999</v>
      </c>
      <c r="E11" s="98">
        <v>28.035745000000002</v>
      </c>
      <c r="F11" s="97">
        <v>1.063555</v>
      </c>
      <c r="G11" s="313"/>
      <c r="H11" s="98">
        <f t="shared" ref="H11:H20" si="0">-(C11-E11)</f>
        <v>2.5129640000000038</v>
      </c>
      <c r="I11" s="97">
        <f t="shared" ref="I11:I20" si="1">SQRT(D11*D11+F11*F11)</f>
        <v>1.2270978485308335</v>
      </c>
      <c r="J11" s="97">
        <f t="shared" ref="J11:J20" si="2">H11/I11</f>
        <v>2.0478921082036763</v>
      </c>
      <c r="K11" s="97">
        <f t="shared" ref="K11:K20" si="3">IF(J11&gt;0,((1-NORMSDIST(J11))*2),(NORMSDIST(J11)*2))</f>
        <v>4.0570572316618536E-2</v>
      </c>
      <c r="L11" s="96" t="str">
        <f>IF(K11&lt;0.05,  "Significativa","No significativa")</f>
        <v>Significativa</v>
      </c>
      <c r="M11" s="95" t="str">
        <f>IF(L11="Significativa",IF(H11&lt;0,"Disminución","Aumento"),"Sin cambio")</f>
        <v>Aumento</v>
      </c>
    </row>
    <row r="12" spans="1:22" ht="12.75" customHeight="1" x14ac:dyDescent="0.2">
      <c r="B12" s="99" t="s">
        <v>128</v>
      </c>
      <c r="C12" s="98">
        <v>47.827899000000002</v>
      </c>
      <c r="D12" s="97">
        <v>0.65360699999999994</v>
      </c>
      <c r="E12" s="98">
        <v>52.309105000000002</v>
      </c>
      <c r="F12" s="97">
        <v>1.0477759999999998</v>
      </c>
      <c r="G12" s="313"/>
      <c r="H12" s="98">
        <f t="shared" si="0"/>
        <v>4.4812060000000002</v>
      </c>
      <c r="I12" s="97">
        <f t="shared" si="1"/>
        <v>1.2349237452672936</v>
      </c>
      <c r="J12" s="97">
        <f t="shared" si="2"/>
        <v>3.628730937577092</v>
      </c>
      <c r="K12" s="97">
        <f t="shared" si="3"/>
        <v>2.8481789734446927E-4</v>
      </c>
      <c r="L12" s="96" t="str">
        <f>IF(K12&lt;0.05,  "Significativa","No significativa")</f>
        <v>Significativa</v>
      </c>
      <c r="M12" s="95" t="str">
        <f>IF(L12="Significativa",IF(H12&lt;0,"Disminución","Aumento"),"Sin cambio")</f>
        <v>Aumento</v>
      </c>
    </row>
    <row r="13" spans="1:22" x14ac:dyDescent="0.2">
      <c r="B13" s="102" t="s">
        <v>132</v>
      </c>
      <c r="C13" s="98"/>
      <c r="D13" s="97"/>
      <c r="E13" s="383"/>
      <c r="F13" s="97"/>
      <c r="H13" s="98"/>
      <c r="I13" s="97"/>
      <c r="J13" s="97"/>
      <c r="K13" s="97"/>
      <c r="L13" s="96"/>
      <c r="M13" s="96"/>
    </row>
    <row r="14" spans="1:22" x14ac:dyDescent="0.2">
      <c r="B14" s="99" t="s">
        <v>130</v>
      </c>
      <c r="C14" s="98">
        <v>31.810607000000001</v>
      </c>
      <c r="D14" s="97">
        <v>1.199055</v>
      </c>
      <c r="E14" s="98">
        <v>30.927787000000002</v>
      </c>
      <c r="F14" s="97">
        <v>1.7585050000000002</v>
      </c>
      <c r="H14" s="98">
        <f t="shared" si="0"/>
        <v>-0.88281999999999883</v>
      </c>
      <c r="I14" s="97">
        <f t="shared" si="1"/>
        <v>2.1283967506200532</v>
      </c>
      <c r="J14" s="97">
        <f t="shared" si="2"/>
        <v>-0.41478168943023058</v>
      </c>
      <c r="K14" s="97">
        <f t="shared" si="3"/>
        <v>0.67830172503163433</v>
      </c>
      <c r="L14" s="96" t="str">
        <f>IF(K14&lt;0.05,  "Significativa","No significativa")</f>
        <v>No significativa</v>
      </c>
      <c r="M14" s="95" t="str">
        <f>IF(L14="Significativa",IF(H14&lt;0,"Disminución","Aumento"),"Sin cambio")</f>
        <v>Sin cambio</v>
      </c>
      <c r="N14" s="86"/>
      <c r="O14" s="86"/>
      <c r="P14" s="86"/>
      <c r="Q14" s="86"/>
      <c r="R14" s="86"/>
      <c r="S14" s="86"/>
      <c r="T14" s="86"/>
      <c r="U14" s="86"/>
      <c r="V14" s="86"/>
    </row>
    <row r="15" spans="1:22" x14ac:dyDescent="0.2">
      <c r="B15" s="99" t="s">
        <v>129</v>
      </c>
      <c r="C15" s="98">
        <v>39.102856000000003</v>
      </c>
      <c r="D15" s="97">
        <v>1.258472</v>
      </c>
      <c r="E15" s="98">
        <v>40.180997000000005</v>
      </c>
      <c r="F15" s="97">
        <v>1.9874320000000001</v>
      </c>
      <c r="H15" s="98">
        <f t="shared" si="0"/>
        <v>1.0781410000000022</v>
      </c>
      <c r="I15" s="97">
        <f t="shared" si="1"/>
        <v>2.3523685360521212</v>
      </c>
      <c r="J15" s="97">
        <f t="shared" si="2"/>
        <v>0.45832146769374832</v>
      </c>
      <c r="K15" s="97">
        <f t="shared" si="3"/>
        <v>0.64672150308507348</v>
      </c>
      <c r="L15" s="96" t="str">
        <f>IF(K15&lt;0.05,  "Significativa","No significativa")</f>
        <v>No significativa</v>
      </c>
      <c r="M15" s="95" t="str">
        <f>IF(L15="Significativa",IF(H15&lt;0,"Disminución","Aumento"),"Sin cambio")</f>
        <v>Sin cambio</v>
      </c>
      <c r="N15" s="312"/>
      <c r="Q15" s="313"/>
    </row>
    <row r="16" spans="1:22" x14ac:dyDescent="0.2">
      <c r="B16" s="99" t="s">
        <v>128</v>
      </c>
      <c r="C16" s="98">
        <v>60.861759000000006</v>
      </c>
      <c r="D16" s="97">
        <v>1.313793</v>
      </c>
      <c r="E16" s="98">
        <v>63.587718000000002</v>
      </c>
      <c r="F16" s="97">
        <v>1.7059279999999999</v>
      </c>
      <c r="H16" s="98">
        <f t="shared" si="0"/>
        <v>2.725958999999996</v>
      </c>
      <c r="I16" s="97">
        <f t="shared" si="1"/>
        <v>2.1531935324148175</v>
      </c>
      <c r="J16" s="97">
        <f t="shared" si="2"/>
        <v>1.2660074252326121</v>
      </c>
      <c r="K16" s="97">
        <f t="shared" si="3"/>
        <v>0.20551042389275653</v>
      </c>
      <c r="L16" s="96" t="str">
        <f>IF(K16&lt;0.05,  "Significativa","No significativa")</f>
        <v>No significativa</v>
      </c>
      <c r="M16" s="95" t="str">
        <f>IF(L16="Significativa",IF(H16&lt;0,"Disminución","Aumento"),"Sin cambio")</f>
        <v>Sin cambio</v>
      </c>
      <c r="N16" s="312"/>
      <c r="Q16" s="313"/>
    </row>
    <row r="17" spans="1:19" x14ac:dyDescent="0.2">
      <c r="B17" s="100" t="s">
        <v>131</v>
      </c>
      <c r="C17" s="383"/>
      <c r="D17" s="97"/>
      <c r="E17" s="383"/>
      <c r="F17" s="97"/>
      <c r="H17" s="98"/>
      <c r="I17" s="97"/>
      <c r="J17" s="97"/>
      <c r="K17" s="97"/>
      <c r="L17" s="96"/>
      <c r="M17" s="96"/>
      <c r="N17" s="312"/>
      <c r="Q17" s="313"/>
    </row>
    <row r="18" spans="1:19" x14ac:dyDescent="0.2">
      <c r="B18" s="99" t="s">
        <v>130</v>
      </c>
      <c r="C18" s="98">
        <v>10.704803999999999</v>
      </c>
      <c r="D18" s="97">
        <v>0.50987300000000002</v>
      </c>
      <c r="E18" s="98">
        <v>12.919569000000001</v>
      </c>
      <c r="F18" s="97">
        <v>0.99105300000000007</v>
      </c>
      <c r="H18" s="98">
        <f t="shared" si="0"/>
        <v>2.2147650000000016</v>
      </c>
      <c r="I18" s="97">
        <f t="shared" si="1"/>
        <v>1.1145207602095173</v>
      </c>
      <c r="J18" s="97">
        <f t="shared" si="2"/>
        <v>1.9871904401167466</v>
      </c>
      <c r="K18" s="97">
        <f t="shared" si="3"/>
        <v>4.69012968521485E-2</v>
      </c>
      <c r="L18" s="96" t="str">
        <f>IF(K18&lt;0.05,  "Significativa","No significativa")</f>
        <v>Significativa</v>
      </c>
      <c r="M18" s="95" t="str">
        <f>IF(L18="Significativa",IF(H18&lt;0,"Disminución","Aumento"),"Sin cambio")</f>
        <v>Aumento</v>
      </c>
    </row>
    <row r="19" spans="1:19" x14ac:dyDescent="0.2">
      <c r="B19" s="99" t="s">
        <v>129</v>
      </c>
      <c r="C19" s="98">
        <v>17.362691999999999</v>
      </c>
      <c r="D19" s="97">
        <v>0.579596</v>
      </c>
      <c r="E19" s="98">
        <v>20.725080999999999</v>
      </c>
      <c r="F19" s="97">
        <v>1.18286</v>
      </c>
      <c r="H19" s="98">
        <f t="shared" si="0"/>
        <v>3.3623890000000003</v>
      </c>
      <c r="I19" s="97">
        <f t="shared" si="1"/>
        <v>1.3172278856811377</v>
      </c>
      <c r="J19" s="97">
        <f t="shared" si="2"/>
        <v>2.5526251277783349</v>
      </c>
      <c r="K19" s="97">
        <f t="shared" si="3"/>
        <v>1.0691449863770019E-2</v>
      </c>
      <c r="L19" s="96" t="str">
        <f>IF(K19&lt;0.05,  "Significativa","No significativa")</f>
        <v>Significativa</v>
      </c>
      <c r="M19" s="95" t="str">
        <f>IF(L19="Significativa",IF(H19&lt;0,"Disminución","Aumento"),"Sin cambio")</f>
        <v>Aumento</v>
      </c>
      <c r="N19" s="312"/>
      <c r="O19" s="312"/>
      <c r="P19" s="312"/>
      <c r="Q19" s="313"/>
      <c r="R19" s="313"/>
      <c r="S19" s="313"/>
    </row>
    <row r="20" spans="1:19" ht="12.75" customHeight="1" thickBot="1" x14ac:dyDescent="0.25">
      <c r="A20" s="94"/>
      <c r="B20" s="199" t="s">
        <v>128</v>
      </c>
      <c r="C20" s="391">
        <v>39.996024000000006</v>
      </c>
      <c r="D20" s="201">
        <v>0.65329999999999999</v>
      </c>
      <c r="E20" s="200">
        <v>45.520101000000004</v>
      </c>
      <c r="F20" s="201">
        <v>1.3080540000000001</v>
      </c>
      <c r="G20" s="94"/>
      <c r="H20" s="200">
        <f t="shared" si="0"/>
        <v>5.5240769999999983</v>
      </c>
      <c r="I20" s="201">
        <f t="shared" si="1"/>
        <v>1.4621238514284622</v>
      </c>
      <c r="J20" s="201">
        <f t="shared" si="2"/>
        <v>3.7781183821077118</v>
      </c>
      <c r="K20" s="201">
        <f t="shared" si="3"/>
        <v>1.5801776436963344E-4</v>
      </c>
      <c r="L20" s="196" t="str">
        <f>IF(K20&lt;0.05,  "Significativa","No significativa")</f>
        <v>Significativa</v>
      </c>
      <c r="M20" s="197" t="str">
        <f>IF(L20="Significativa",IF(H20&lt;0,"Disminución","Aumento"),"Sin cambio")</f>
        <v>Aumento</v>
      </c>
    </row>
    <row r="21" spans="1:19" s="12" customFormat="1" ht="12.75" customHeight="1" thickTop="1" x14ac:dyDescent="0.2">
      <c r="B21" s="146" t="s">
        <v>236</v>
      </c>
    </row>
    <row r="22" spans="1:19" x14ac:dyDescent="0.2">
      <c r="B22" s="93" t="s">
        <v>172</v>
      </c>
    </row>
    <row r="23" spans="1:19" x14ac:dyDescent="0.2">
      <c r="C23" s="92"/>
      <c r="D23" s="91"/>
      <c r="E23" s="92"/>
      <c r="F23" s="91"/>
      <c r="H23" s="90"/>
      <c r="I23" s="90"/>
      <c r="J23" s="88"/>
      <c r="K23" s="88"/>
      <c r="L23" s="89"/>
      <c r="M23" s="88"/>
      <c r="N23" s="86"/>
      <c r="S23" s="86"/>
    </row>
    <row r="24" spans="1:19" ht="15" x14ac:dyDescent="0.2">
      <c r="B24" s="513" t="s">
        <v>179</v>
      </c>
      <c r="C24" s="513"/>
      <c r="D24" s="513"/>
      <c r="E24" s="513"/>
      <c r="F24" s="513"/>
      <c r="G24" s="513"/>
      <c r="H24" s="513"/>
      <c r="I24" s="513"/>
      <c r="J24" s="513"/>
      <c r="K24" s="513"/>
      <c r="L24" s="513"/>
      <c r="M24" s="513"/>
      <c r="N24" s="86"/>
      <c r="S24" s="86"/>
    </row>
    <row r="25" spans="1:19" ht="15.75" x14ac:dyDescent="0.2">
      <c r="A25" s="72"/>
      <c r="B25" s="438" t="s">
        <v>155</v>
      </c>
      <c r="C25" s="438"/>
      <c r="D25" s="438"/>
      <c r="E25" s="438"/>
      <c r="F25" s="438"/>
      <c r="G25" s="438"/>
      <c r="H25" s="438"/>
      <c r="I25" s="438"/>
      <c r="J25" s="438"/>
      <c r="K25" s="438"/>
      <c r="L25" s="438"/>
      <c r="M25" s="438"/>
      <c r="R25" s="87"/>
    </row>
    <row r="26" spans="1:19" ht="16.5" thickBot="1" x14ac:dyDescent="0.25">
      <c r="A26" s="255"/>
      <c r="B26" s="514" t="s">
        <v>262</v>
      </c>
      <c r="C26" s="514"/>
      <c r="D26" s="514"/>
      <c r="E26" s="514"/>
      <c r="F26" s="514"/>
      <c r="G26" s="514"/>
      <c r="H26" s="514"/>
      <c r="I26" s="514"/>
      <c r="J26" s="514"/>
      <c r="K26" s="514"/>
      <c r="L26" s="514"/>
      <c r="M26" s="514"/>
      <c r="R26" s="87"/>
    </row>
    <row r="27" spans="1:19" ht="36.75" thickTop="1" x14ac:dyDescent="0.2">
      <c r="A27" s="237"/>
      <c r="B27" s="515" t="s">
        <v>143</v>
      </c>
      <c r="C27" s="517">
        <v>2008</v>
      </c>
      <c r="D27" s="517"/>
      <c r="E27" s="517">
        <v>2012</v>
      </c>
      <c r="F27" s="517"/>
      <c r="G27" s="237"/>
      <c r="H27" s="262" t="s">
        <v>265</v>
      </c>
      <c r="I27" s="262" t="s">
        <v>29</v>
      </c>
      <c r="J27" s="466" t="s">
        <v>28</v>
      </c>
      <c r="K27" s="466" t="s">
        <v>205</v>
      </c>
      <c r="L27" s="477" t="s">
        <v>141</v>
      </c>
      <c r="M27" s="477" t="s">
        <v>87</v>
      </c>
      <c r="R27" s="87"/>
    </row>
    <row r="28" spans="1:19" ht="39" thickBot="1" x14ac:dyDescent="0.25">
      <c r="A28" s="107"/>
      <c r="B28" s="516"/>
      <c r="C28" s="257" t="s">
        <v>78</v>
      </c>
      <c r="D28" s="339" t="s">
        <v>149</v>
      </c>
      <c r="E28" s="257" t="s">
        <v>78</v>
      </c>
      <c r="F28" s="339" t="s">
        <v>149</v>
      </c>
      <c r="G28" s="107"/>
      <c r="H28" s="444" t="s">
        <v>212</v>
      </c>
      <c r="I28" s="444"/>
      <c r="J28" s="444"/>
      <c r="K28" s="444"/>
      <c r="L28" s="441"/>
      <c r="M28" s="441"/>
      <c r="R28" s="87"/>
    </row>
    <row r="29" spans="1:19" ht="15" x14ac:dyDescent="0.2">
      <c r="B29" s="101" t="s">
        <v>36</v>
      </c>
      <c r="C29" s="104"/>
      <c r="D29" s="103"/>
      <c r="E29" s="104"/>
      <c r="F29" s="103"/>
      <c r="G29" s="105"/>
      <c r="H29" s="104"/>
      <c r="I29" s="103"/>
      <c r="J29" s="105"/>
      <c r="K29" s="104"/>
      <c r="L29" s="167"/>
      <c r="M29" s="167"/>
      <c r="R29" s="87"/>
    </row>
    <row r="30" spans="1:19" ht="13.5" customHeight="1" x14ac:dyDescent="0.2">
      <c r="B30" s="99" t="s">
        <v>130</v>
      </c>
      <c r="C30" s="98">
        <v>14.630847999999999</v>
      </c>
      <c r="D30" s="97">
        <v>0.44994400000000001</v>
      </c>
      <c r="E30" s="98">
        <v>15.579134</v>
      </c>
      <c r="F30" s="97">
        <v>0.69068200000000002</v>
      </c>
      <c r="H30" s="98">
        <f>-(C30-E30)</f>
        <v>0.94828600000000129</v>
      </c>
      <c r="I30" s="97">
        <f>SQRT(D30*D30+F30*F30)</f>
        <v>0.82431257921980061</v>
      </c>
      <c r="J30" s="97">
        <f>H30/I30</f>
        <v>1.150396128732549</v>
      </c>
      <c r="K30" s="97">
        <f>IF(J30&gt;0,((1-NORMSDIST(J30))*2),(NORMSDIST(J30)*2))</f>
        <v>0.24998075388906282</v>
      </c>
      <c r="L30" s="96" t="str">
        <f>IF(K30&lt;0.05,  "Significativa","No significativa")</f>
        <v>No significativa</v>
      </c>
      <c r="M30" s="95" t="str">
        <f>IF(L30="Significativa",IF(H30&lt;0,"Disminución","Aumento"),"Sin cambio")</f>
        <v>Sin cambio</v>
      </c>
      <c r="N30" s="316"/>
      <c r="Q30" s="317"/>
    </row>
    <row r="31" spans="1:19" x14ac:dyDescent="0.2">
      <c r="B31" s="99" t="s">
        <v>129</v>
      </c>
      <c r="C31" s="98">
        <v>20.44406</v>
      </c>
      <c r="D31" s="97">
        <v>0.49863000000000002</v>
      </c>
      <c r="E31" s="98">
        <v>22.776344999999999</v>
      </c>
      <c r="F31" s="97">
        <v>0.81349000000000005</v>
      </c>
      <c r="H31" s="98">
        <f>-(C31-E31)</f>
        <v>2.3322849999999988</v>
      </c>
      <c r="I31" s="97">
        <f>SQRT(D31*D31+F31*F31)</f>
        <v>0.95414771235904561</v>
      </c>
      <c r="J31" s="97">
        <f>H31/I31</f>
        <v>2.4443647139640792</v>
      </c>
      <c r="K31" s="97">
        <f t="shared" ref="K31:K40" si="4">IF(J31&gt;0,((1-NORMSDIST(J31))*2),(NORMSDIST(J31)*2))</f>
        <v>1.4510749146490864E-2</v>
      </c>
      <c r="L31" s="96" t="str">
        <f>IF(K31&lt;0.05,  "Significativa","No significativa")</f>
        <v>Significativa</v>
      </c>
      <c r="M31" s="95" t="str">
        <f>IF(L31="Significativa",IF(H31&lt;0,"Disminución","Aumento"),"Sin cambio")</f>
        <v>Aumento</v>
      </c>
      <c r="N31" s="316"/>
      <c r="Q31" s="317"/>
      <c r="R31" s="87"/>
    </row>
    <row r="32" spans="1:19" x14ac:dyDescent="0.2">
      <c r="B32" s="99" t="s">
        <v>128</v>
      </c>
      <c r="C32" s="98">
        <v>40.582225000000001</v>
      </c>
      <c r="D32" s="97">
        <v>0.57401199999999997</v>
      </c>
      <c r="E32" s="98">
        <v>44.911257999999997</v>
      </c>
      <c r="F32" s="97">
        <v>0.93509600000000004</v>
      </c>
      <c r="H32" s="98">
        <f>-(C32-E32)</f>
        <v>4.3290329999999955</v>
      </c>
      <c r="I32" s="97">
        <f>SQRT(D32*D32+F32*F32)</f>
        <v>1.0972211743126361</v>
      </c>
      <c r="J32" s="97">
        <f>H32/I32</f>
        <v>3.9454515655988471</v>
      </c>
      <c r="K32" s="97">
        <f t="shared" si="4"/>
        <v>7.9649731480557762E-5</v>
      </c>
      <c r="L32" s="96" t="str">
        <f>IF(K32&lt;0.05,  "Significativa","No significativa")</f>
        <v>Significativa</v>
      </c>
      <c r="M32" s="95" t="str">
        <f>IF(L32="Significativa",IF(H32&lt;0,"Disminución","Aumento"),"Sin cambio")</f>
        <v>Aumento</v>
      </c>
      <c r="N32" s="316"/>
      <c r="Q32" s="317"/>
      <c r="R32" s="87"/>
    </row>
    <row r="33" spans="1:18" x14ac:dyDescent="0.2">
      <c r="B33" s="102" t="s">
        <v>132</v>
      </c>
      <c r="C33" s="98"/>
      <c r="D33" s="97"/>
      <c r="E33" s="383"/>
      <c r="F33" s="97"/>
      <c r="H33" s="98"/>
      <c r="I33" s="97"/>
      <c r="J33" s="97"/>
      <c r="K33" s="97"/>
      <c r="L33" s="96"/>
      <c r="M33" s="96"/>
      <c r="R33" s="87"/>
    </row>
    <row r="34" spans="1:18" x14ac:dyDescent="0.2">
      <c r="B34" s="99" t="s">
        <v>130</v>
      </c>
      <c r="C34" s="98">
        <v>26.270772999999998</v>
      </c>
      <c r="D34" s="97">
        <v>1.069577</v>
      </c>
      <c r="E34" s="98">
        <v>25.536634000000003</v>
      </c>
      <c r="F34" s="97">
        <v>1.4400680000000001</v>
      </c>
      <c r="H34" s="98">
        <f>-(C34-E34)</f>
        <v>-0.73413899999999543</v>
      </c>
      <c r="I34" s="97">
        <f>SQRT(D34*D34+F34*F34)</f>
        <v>1.7938201703495813</v>
      </c>
      <c r="J34" s="97">
        <f>H34/I34</f>
        <v>-0.4092600875688257</v>
      </c>
      <c r="K34" s="97">
        <f t="shared" si="4"/>
        <v>0.68234880245542606</v>
      </c>
      <c r="L34" s="96" t="str">
        <f>IF(K34&lt;0.05,  "Significativa","No significativa")</f>
        <v>No significativa</v>
      </c>
      <c r="M34" s="95" t="str">
        <f>IF(L34="Significativa",IF(H34&lt;0,"Disminución","Aumento"),"Sin cambio")</f>
        <v>Sin cambio</v>
      </c>
      <c r="N34" s="316"/>
      <c r="Q34" s="317"/>
    </row>
    <row r="35" spans="1:18" x14ac:dyDescent="0.2">
      <c r="B35" s="99" t="s">
        <v>129</v>
      </c>
      <c r="C35" s="98">
        <v>32.748989999999999</v>
      </c>
      <c r="D35" s="97">
        <v>1.1511199999999999</v>
      </c>
      <c r="E35" s="98">
        <v>34.104579999999999</v>
      </c>
      <c r="F35" s="97">
        <v>1.5934589999999997</v>
      </c>
      <c r="H35" s="98">
        <f>-(C35-E35)</f>
        <v>1.3555899999999994</v>
      </c>
      <c r="I35" s="97">
        <f>SQRT(D35*D35+F35*F35)</f>
        <v>1.9657540128614768</v>
      </c>
      <c r="J35" s="97">
        <f>H35/I35</f>
        <v>0.6896030689143634</v>
      </c>
      <c r="K35" s="97">
        <f t="shared" si="4"/>
        <v>0.49044383692578686</v>
      </c>
      <c r="L35" s="96" t="str">
        <f>IF(K35&lt;0.05,  "Significativa","No significativa")</f>
        <v>No significativa</v>
      </c>
      <c r="M35" s="95" t="str">
        <f>IF(L35="Significativa",IF(H35&lt;0,"Disminución","Aumento"),"Sin cambio")</f>
        <v>Sin cambio</v>
      </c>
      <c r="N35" s="316"/>
      <c r="Q35" s="317"/>
      <c r="R35" s="87"/>
    </row>
    <row r="36" spans="1:18" x14ac:dyDescent="0.2">
      <c r="B36" s="99" t="s">
        <v>128</v>
      </c>
      <c r="C36" s="98">
        <v>53.674270999999997</v>
      </c>
      <c r="D36" s="97">
        <v>1.3000070000000001</v>
      </c>
      <c r="E36" s="98">
        <v>57.399197999999998</v>
      </c>
      <c r="F36" s="97">
        <v>1.5771010000000001</v>
      </c>
      <c r="H36" s="98">
        <f>-(C36-E36)</f>
        <v>3.724927000000001</v>
      </c>
      <c r="I36" s="97">
        <f>SQRT(D36*D36+F36*F36)</f>
        <v>2.0438360414304277</v>
      </c>
      <c r="J36" s="97">
        <f>H36/I36</f>
        <v>1.8225175231732489</v>
      </c>
      <c r="K36" s="97">
        <f t="shared" si="4"/>
        <v>6.8376497357585775E-2</v>
      </c>
      <c r="L36" s="96" t="str">
        <f>IF(K36&lt;0.05,  "Significativa","No significativa")</f>
        <v>No significativa</v>
      </c>
      <c r="M36" s="95" t="str">
        <f>IF(L36="Significativa",IF(H36&lt;0,"Disminución","Aumento"),"Sin cambio")</f>
        <v>Sin cambio</v>
      </c>
      <c r="N36" s="316"/>
      <c r="Q36" s="317"/>
      <c r="R36" s="87"/>
    </row>
    <row r="37" spans="1:18" x14ac:dyDescent="0.2">
      <c r="B37" s="100" t="s">
        <v>131</v>
      </c>
      <c r="C37" s="383"/>
      <c r="D37" s="97"/>
      <c r="E37" s="383"/>
      <c r="F37" s="97"/>
      <c r="H37" s="98"/>
      <c r="I37" s="97"/>
      <c r="J37" s="97"/>
      <c r="K37" s="97"/>
      <c r="L37" s="96"/>
      <c r="M37" s="96"/>
      <c r="R37" s="87"/>
    </row>
    <row r="38" spans="1:18" x14ac:dyDescent="0.2">
      <c r="B38" s="99" t="s">
        <v>130</v>
      </c>
      <c r="C38" s="392">
        <v>8.2974209999999999</v>
      </c>
      <c r="D38" s="97">
        <v>0.38261000000000001</v>
      </c>
      <c r="E38" s="98">
        <v>10.161379</v>
      </c>
      <c r="F38" s="97">
        <v>0.73444699999999996</v>
      </c>
      <c r="H38" s="98">
        <f>-(C38-E38)</f>
        <v>1.8639580000000002</v>
      </c>
      <c r="I38" s="97">
        <f>SQRT(D38*D38+F38*F38)</f>
        <v>0.82813211983897828</v>
      </c>
      <c r="J38" s="97">
        <f>H38/I38</f>
        <v>2.2507978562194006</v>
      </c>
      <c r="K38" s="97">
        <f t="shared" si="4"/>
        <v>2.4398343391499822E-2</v>
      </c>
      <c r="L38" s="96" t="str">
        <f>IF(K38&lt;0.05,  "Significativa","No significativa")</f>
        <v>Significativa</v>
      </c>
      <c r="M38" s="95" t="str">
        <f>IF(L38="Significativa",IF(H38&lt;0,"Disminución","Aumento"),"Sin cambio")</f>
        <v>Aumento</v>
      </c>
      <c r="R38" s="87"/>
    </row>
    <row r="39" spans="1:18" x14ac:dyDescent="0.2">
      <c r="B39" s="99" t="s">
        <v>129</v>
      </c>
      <c r="C39" s="392">
        <v>13.748794999999999</v>
      </c>
      <c r="D39" s="97">
        <v>0.45218000000000003</v>
      </c>
      <c r="E39" s="98">
        <v>16.61279</v>
      </c>
      <c r="F39" s="97">
        <v>0.9215620000000001</v>
      </c>
      <c r="H39" s="98">
        <f>-(C39-E39)</f>
        <v>2.863995000000001</v>
      </c>
      <c r="I39" s="97">
        <f>SQRT(D39*D39+F39*F39)</f>
        <v>1.0265199814148775</v>
      </c>
      <c r="J39" s="97">
        <f>H39/I39</f>
        <v>2.7900041420065556</v>
      </c>
      <c r="K39" s="97">
        <f t="shared" si="4"/>
        <v>5.27073672591305E-3</v>
      </c>
      <c r="L39" s="96" t="str">
        <f>IF(K39&lt;0.05,  "Significativa","No significativa")</f>
        <v>Significativa</v>
      </c>
      <c r="M39" s="95" t="str">
        <f>IF(L39="Significativa",IF(H39&lt;0,"Disminución","Aumento"),"Sin cambio")</f>
        <v>Aumento</v>
      </c>
      <c r="N39" s="316"/>
      <c r="Q39" s="317"/>
    </row>
    <row r="40" spans="1:18" ht="13.5" thickBot="1" x14ac:dyDescent="0.25">
      <c r="A40" s="94"/>
      <c r="B40" s="199" t="s">
        <v>128</v>
      </c>
      <c r="C40" s="391">
        <v>33.458680999999999</v>
      </c>
      <c r="D40" s="201">
        <v>0.55072999999999994</v>
      </c>
      <c r="E40" s="200">
        <v>38.116720999999998</v>
      </c>
      <c r="F40" s="201">
        <v>1.16567</v>
      </c>
      <c r="G40" s="94"/>
      <c r="H40" s="200">
        <f>-(C40-E40)</f>
        <v>4.6580399999999997</v>
      </c>
      <c r="I40" s="201">
        <f>SQRT(D40*D40+F40*F40)</f>
        <v>1.2892207265631437</v>
      </c>
      <c r="J40" s="201">
        <f>H40/I40</f>
        <v>3.6130663307109478</v>
      </c>
      <c r="K40" s="319">
        <f t="shared" si="4"/>
        <v>3.0259725521153413E-4</v>
      </c>
      <c r="L40" s="196" t="str">
        <f>IF(K40&lt;0.05,  "Significativa","No significativa")</f>
        <v>Significativa</v>
      </c>
      <c r="M40" s="197" t="str">
        <f>IF(L40="Significativa",IF(H40&lt;0,"Disminución","Aumento"),"Sin cambio")</f>
        <v>Aumento</v>
      </c>
      <c r="N40" s="316"/>
      <c r="Q40" s="317"/>
      <c r="R40" s="87"/>
    </row>
    <row r="41" spans="1:18" ht="13.5" thickTop="1" x14ac:dyDescent="0.2">
      <c r="A41" s="12"/>
      <c r="B41" s="146" t="s">
        <v>236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316"/>
      <c r="Q41" s="317"/>
      <c r="R41" s="87"/>
    </row>
    <row r="42" spans="1:18" x14ac:dyDescent="0.2">
      <c r="B42" s="93" t="s">
        <v>172</v>
      </c>
      <c r="R42" s="87"/>
    </row>
    <row r="43" spans="1:18" x14ac:dyDescent="0.2">
      <c r="R43" s="87"/>
    </row>
    <row r="44" spans="1:18" x14ac:dyDescent="0.2">
      <c r="R44" s="87"/>
    </row>
    <row r="45" spans="1:18" x14ac:dyDescent="0.2">
      <c r="R45" s="87"/>
    </row>
    <row r="46" spans="1:18" x14ac:dyDescent="0.2">
      <c r="R46" s="87"/>
    </row>
    <row r="47" spans="1:18" x14ac:dyDescent="0.2">
      <c r="R47" s="87"/>
    </row>
    <row r="48" spans="1:18" x14ac:dyDescent="0.2">
      <c r="R48" s="87"/>
    </row>
    <row r="49" spans="14:18" x14ac:dyDescent="0.2">
      <c r="R49" s="87"/>
    </row>
    <row r="50" spans="14:18" x14ac:dyDescent="0.2">
      <c r="R50" s="87"/>
    </row>
    <row r="51" spans="14:18" x14ac:dyDescent="0.2">
      <c r="R51" s="87"/>
    </row>
    <row r="63" spans="14:18" x14ac:dyDescent="0.2">
      <c r="N63" s="86"/>
    </row>
  </sheetData>
  <mergeCells count="22">
    <mergeCell ref="B4:M4"/>
    <mergeCell ref="B5:M5"/>
    <mergeCell ref="B6:M6"/>
    <mergeCell ref="B7:B8"/>
    <mergeCell ref="C7:D7"/>
    <mergeCell ref="E7:F7"/>
    <mergeCell ref="J7:J8"/>
    <mergeCell ref="K7:K8"/>
    <mergeCell ref="L7:L8"/>
    <mergeCell ref="M7:M8"/>
    <mergeCell ref="M27:M28"/>
    <mergeCell ref="H28:I28"/>
    <mergeCell ref="H8:I8"/>
    <mergeCell ref="B24:M24"/>
    <mergeCell ref="B25:M25"/>
    <mergeCell ref="B26:M26"/>
    <mergeCell ref="B27:B28"/>
    <mergeCell ref="C27:D27"/>
    <mergeCell ref="E27:F27"/>
    <mergeCell ref="J27:J28"/>
    <mergeCell ref="K27:K28"/>
    <mergeCell ref="L27:L28"/>
  </mergeCells>
  <conditionalFormatting sqref="L23">
    <cfRule type="notContainsText" dxfId="1" priority="1" stopIfTrue="1" operator="notContains" text="No">
      <formula>ISERROR(SEARCH("No",L23))</formula>
    </cfRule>
  </conditionalFormatting>
  <pageMargins left="0.7" right="0.7" top="0.75" bottom="0.75" header="0.3" footer="0.3"/>
  <pageSetup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A4:V63"/>
  <sheetViews>
    <sheetView workbookViewId="0"/>
  </sheetViews>
  <sheetFormatPr baseColWidth="10" defaultRowHeight="12.75" x14ac:dyDescent="0.2"/>
  <cols>
    <col min="1" max="1" width="1.7109375" style="85" customWidth="1"/>
    <col min="2" max="2" width="30.5703125" style="85" customWidth="1"/>
    <col min="3" max="6" width="10.7109375" style="85" customWidth="1"/>
    <col min="7" max="7" width="1.7109375" style="85" customWidth="1"/>
    <col min="8" max="8" width="9.7109375" style="85" customWidth="1"/>
    <col min="9" max="10" width="10.7109375" style="85" customWidth="1"/>
    <col min="11" max="11" width="11.28515625" style="85" customWidth="1"/>
    <col min="12" max="12" width="14.7109375" style="85" bestFit="1" customWidth="1"/>
    <col min="13" max="13" width="12.28515625" style="85" bestFit="1" customWidth="1"/>
    <col min="14" max="16384" width="11.42578125" style="85"/>
  </cols>
  <sheetData>
    <row r="4" spans="1:22" ht="15" x14ac:dyDescent="0.2">
      <c r="B4" s="513" t="s">
        <v>201</v>
      </c>
      <c r="C4" s="513"/>
      <c r="D4" s="513"/>
      <c r="E4" s="513"/>
      <c r="F4" s="513"/>
      <c r="G4" s="513"/>
      <c r="H4" s="513"/>
      <c r="I4" s="513"/>
      <c r="J4" s="513"/>
      <c r="K4" s="513"/>
      <c r="L4" s="513"/>
      <c r="M4" s="513"/>
    </row>
    <row r="5" spans="1:22" ht="15.75" customHeight="1" x14ac:dyDescent="0.2">
      <c r="A5" s="72"/>
      <c r="B5" s="438" t="s">
        <v>155</v>
      </c>
      <c r="C5" s="438"/>
      <c r="D5" s="438"/>
      <c r="E5" s="438"/>
      <c r="F5" s="438"/>
      <c r="G5" s="438"/>
      <c r="H5" s="438"/>
      <c r="I5" s="438"/>
      <c r="J5" s="438"/>
      <c r="K5" s="438"/>
      <c r="L5" s="438"/>
      <c r="M5" s="438"/>
    </row>
    <row r="6" spans="1:22" ht="16.5" thickBot="1" x14ac:dyDescent="0.25">
      <c r="A6" s="198"/>
      <c r="B6" s="514" t="s">
        <v>263</v>
      </c>
      <c r="C6" s="514"/>
      <c r="D6" s="514"/>
      <c r="E6" s="514"/>
      <c r="F6" s="514"/>
      <c r="G6" s="514"/>
      <c r="H6" s="514"/>
      <c r="I6" s="514"/>
      <c r="J6" s="514"/>
      <c r="K6" s="514"/>
      <c r="L6" s="514"/>
      <c r="M6" s="514"/>
    </row>
    <row r="7" spans="1:22" ht="36.75" thickTop="1" x14ac:dyDescent="0.2">
      <c r="A7" s="237"/>
      <c r="B7" s="515" t="s">
        <v>143</v>
      </c>
      <c r="C7" s="517">
        <v>2006</v>
      </c>
      <c r="D7" s="517"/>
      <c r="E7" s="517">
        <v>2012</v>
      </c>
      <c r="F7" s="517"/>
      <c r="G7" s="237"/>
      <c r="H7" s="262" t="s">
        <v>265</v>
      </c>
      <c r="I7" s="262" t="s">
        <v>29</v>
      </c>
      <c r="J7" s="466" t="s">
        <v>28</v>
      </c>
      <c r="K7" s="466" t="s">
        <v>205</v>
      </c>
      <c r="L7" s="477" t="s">
        <v>141</v>
      </c>
      <c r="M7" s="477" t="s">
        <v>87</v>
      </c>
    </row>
    <row r="8" spans="1:22" ht="39" thickBot="1" x14ac:dyDescent="0.25">
      <c r="A8" s="107"/>
      <c r="B8" s="516"/>
      <c r="C8" s="257" t="s">
        <v>78</v>
      </c>
      <c r="D8" s="339" t="s">
        <v>149</v>
      </c>
      <c r="E8" s="257" t="s">
        <v>78</v>
      </c>
      <c r="F8" s="339" t="s">
        <v>149</v>
      </c>
      <c r="G8" s="107"/>
      <c r="H8" s="444" t="s">
        <v>213</v>
      </c>
      <c r="I8" s="444"/>
      <c r="J8" s="444"/>
      <c r="K8" s="444"/>
      <c r="L8" s="441"/>
      <c r="M8" s="441"/>
    </row>
    <row r="9" spans="1:22" ht="15" x14ac:dyDescent="0.2">
      <c r="B9" s="101" t="s">
        <v>36</v>
      </c>
      <c r="C9" s="104"/>
      <c r="D9" s="103"/>
      <c r="E9" s="104"/>
      <c r="F9" s="103"/>
      <c r="G9" s="105"/>
      <c r="H9" s="104"/>
      <c r="I9" s="103"/>
      <c r="J9" s="105"/>
      <c r="K9" s="104"/>
      <c r="L9" s="167"/>
      <c r="M9" s="167"/>
    </row>
    <row r="10" spans="1:22" x14ac:dyDescent="0.2">
      <c r="B10" s="99" t="s">
        <v>130</v>
      </c>
      <c r="C10" s="98">
        <v>13.950754839999998</v>
      </c>
      <c r="D10" s="97">
        <v>0.72744799999999998</v>
      </c>
      <c r="E10" s="98">
        <v>19.686253000000001</v>
      </c>
      <c r="F10" s="97">
        <v>0.91897200000000001</v>
      </c>
      <c r="H10" s="98">
        <f>-(C10-E10)</f>
        <v>5.7354981600000023</v>
      </c>
      <c r="I10" s="97">
        <f>SQRT(D10*D10+F10*F10)</f>
        <v>1.1720452762107785</v>
      </c>
      <c r="J10" s="97">
        <f>H10/I10</f>
        <v>4.8935807143413976</v>
      </c>
      <c r="K10" s="97">
        <f>IF(J10&gt;0,((1-NORMSDIST(J10))*2),(NORMSDIST(J10)*2))</f>
        <v>9.9017677257506875E-7</v>
      </c>
      <c r="L10" s="96" t="str">
        <f>IF(K10&lt;0.05,  "Significativa","No significativa")</f>
        <v>Significativa</v>
      </c>
      <c r="M10" s="95" t="str">
        <f>IF(L10="Significativa",IF(H10&lt;0,"Disminución","Aumento"),"Sin cambio")</f>
        <v>Aumento</v>
      </c>
      <c r="N10" s="311"/>
      <c r="Q10" s="313"/>
    </row>
    <row r="11" spans="1:22" x14ac:dyDescent="0.2">
      <c r="B11" s="99" t="s">
        <v>129</v>
      </c>
      <c r="C11" s="98">
        <v>20.86725358</v>
      </c>
      <c r="D11" s="97">
        <v>0.86324800000000002</v>
      </c>
      <c r="E11" s="98">
        <v>28.035745000000002</v>
      </c>
      <c r="F11" s="97">
        <v>1.063555</v>
      </c>
      <c r="H11" s="98">
        <f>-(C11-E11)</f>
        <v>7.1684914200000023</v>
      </c>
      <c r="I11" s="97">
        <f>SQRT(D11*D11+F11*F11)</f>
        <v>1.369797922150928</v>
      </c>
      <c r="J11" s="97">
        <f>H11/I11</f>
        <v>5.2332474039263133</v>
      </c>
      <c r="K11" s="97">
        <f t="shared" ref="K11:K20" si="0">IF(J11&gt;0,((1-NORMSDIST(J11))*2),(NORMSDIST(J11)*2))</f>
        <v>1.665575659615115E-7</v>
      </c>
      <c r="L11" s="96" t="str">
        <f>IF(K11&lt;0.05,  "Significativa","No significativa")</f>
        <v>Significativa</v>
      </c>
      <c r="M11" s="95" t="str">
        <f>IF(L11="Significativa",IF(H11&lt;0,"Disminución","Aumento"),"Sin cambio")</f>
        <v>Aumento</v>
      </c>
      <c r="N11" s="311"/>
      <c r="Q11" s="313"/>
    </row>
    <row r="12" spans="1:22" ht="12.75" customHeight="1" x14ac:dyDescent="0.2">
      <c r="B12" s="99" t="s">
        <v>128</v>
      </c>
      <c r="C12" s="98">
        <v>42.871665749999998</v>
      </c>
      <c r="D12" s="97">
        <v>0.82763200000000003</v>
      </c>
      <c r="E12" s="98">
        <v>52.309105000000002</v>
      </c>
      <c r="F12" s="97">
        <v>1.0477759999999998</v>
      </c>
      <c r="H12" s="98">
        <f>-(C12-E12)</f>
        <v>9.4374392500000042</v>
      </c>
      <c r="I12" s="97">
        <f>SQRT(D12*D12+F12*F12)</f>
        <v>1.3352188111317185</v>
      </c>
      <c r="J12" s="97">
        <f>H12/I12</f>
        <v>7.0680844003395391</v>
      </c>
      <c r="K12" s="97">
        <f t="shared" si="0"/>
        <v>1.5709655798445965E-12</v>
      </c>
      <c r="L12" s="96" t="str">
        <f>IF(K12&lt;0.05,  "Significativa","No significativa")</f>
        <v>Significativa</v>
      </c>
      <c r="M12" s="95" t="str">
        <f>IF(L12="Significativa",IF(H12&lt;0,"Disminución","Aumento"),"Sin cambio")</f>
        <v>Aumento</v>
      </c>
      <c r="N12" s="311"/>
      <c r="Q12" s="313"/>
    </row>
    <row r="13" spans="1:22" x14ac:dyDescent="0.2">
      <c r="B13" s="102" t="s">
        <v>132</v>
      </c>
      <c r="C13" s="98"/>
      <c r="D13" s="97"/>
      <c r="E13" s="383"/>
      <c r="F13" s="97"/>
      <c r="H13" s="98"/>
      <c r="I13" s="97"/>
      <c r="J13" s="97"/>
      <c r="K13" s="97"/>
      <c r="L13" s="96"/>
      <c r="M13" s="96"/>
    </row>
    <row r="14" spans="1:22" x14ac:dyDescent="0.2">
      <c r="B14" s="99" t="s">
        <v>130</v>
      </c>
      <c r="C14" s="98">
        <v>24.429980459999999</v>
      </c>
      <c r="D14" s="97">
        <v>1.7723690000000001</v>
      </c>
      <c r="E14" s="98">
        <v>30.927787000000002</v>
      </c>
      <c r="F14" s="97">
        <v>1.7585050000000002</v>
      </c>
      <c r="H14" s="98">
        <f>-(C14-E14)</f>
        <v>6.4978065400000027</v>
      </c>
      <c r="I14" s="97">
        <f>SQRT(D14*D14+F14*F14)</f>
        <v>2.4967241952578587</v>
      </c>
      <c r="J14" s="97">
        <f>H14/I14</f>
        <v>2.6025327716780176</v>
      </c>
      <c r="K14" s="97">
        <f t="shared" si="0"/>
        <v>9.2537970525663482E-3</v>
      </c>
      <c r="L14" s="96" t="str">
        <f>IF(K14&lt;0.05,  "Significativa","No significativa")</f>
        <v>Significativa</v>
      </c>
      <c r="M14" s="95" t="str">
        <f>IF(L14="Significativa",IF(H14&lt;0,"Disminución","Aumento"),"Sin cambio")</f>
        <v>Aumento</v>
      </c>
      <c r="N14" s="312"/>
      <c r="Q14" s="313"/>
      <c r="T14" s="86"/>
      <c r="U14" s="86"/>
      <c r="V14" s="86"/>
    </row>
    <row r="15" spans="1:22" x14ac:dyDescent="0.2">
      <c r="B15" s="99" t="s">
        <v>129</v>
      </c>
      <c r="C15" s="98">
        <v>32.638248069999996</v>
      </c>
      <c r="D15" s="97">
        <v>2.075879</v>
      </c>
      <c r="E15" s="98">
        <v>40.180997000000005</v>
      </c>
      <c r="F15" s="97">
        <v>1.9874320000000001</v>
      </c>
      <c r="H15" s="98">
        <f>-(C15-E15)</f>
        <v>7.542748930000009</v>
      </c>
      <c r="I15" s="97">
        <f>SQRT(D15*D15+F15*F15)</f>
        <v>2.8738753586864201</v>
      </c>
      <c r="J15" s="97">
        <f>H15/I15</f>
        <v>2.624591531849739</v>
      </c>
      <c r="K15" s="97">
        <f t="shared" si="0"/>
        <v>8.6752971463961437E-3</v>
      </c>
      <c r="L15" s="96" t="str">
        <f>IF(K15&lt;0.05,  "Significativa","No significativa")</f>
        <v>Significativa</v>
      </c>
      <c r="M15" s="95" t="str">
        <f>IF(L15="Significativa",IF(H15&lt;0,"Disminución","Aumento"),"Sin cambio")</f>
        <v>Aumento</v>
      </c>
      <c r="N15" s="312"/>
      <c r="Q15" s="313"/>
    </row>
    <row r="16" spans="1:22" x14ac:dyDescent="0.2">
      <c r="B16" s="99" t="s">
        <v>128</v>
      </c>
      <c r="C16" s="98">
        <v>54.558926539999995</v>
      </c>
      <c r="D16" s="97">
        <v>1.8145680000000002</v>
      </c>
      <c r="E16" s="98">
        <v>63.587718000000002</v>
      </c>
      <c r="F16" s="97">
        <v>1.7059279999999999</v>
      </c>
      <c r="H16" s="98">
        <f>-(C16-E16)</f>
        <v>9.0287914600000079</v>
      </c>
      <c r="I16" s="97">
        <f>SQRT(D16*D16+F16*F16)</f>
        <v>2.490551619181582</v>
      </c>
      <c r="J16" s="97">
        <f>H16/I16</f>
        <v>3.6252175584166175</v>
      </c>
      <c r="K16" s="97">
        <f t="shared" si="0"/>
        <v>2.8871829058219056E-4</v>
      </c>
      <c r="L16" s="96" t="str">
        <f>IF(K16&lt;0.05,  "Significativa","No significativa")</f>
        <v>Significativa</v>
      </c>
      <c r="M16" s="95" t="str">
        <f>IF(L16="Significativa",IF(H16&lt;0,"Disminución","Aumento"),"Sin cambio")</f>
        <v>Aumento</v>
      </c>
      <c r="N16" s="312"/>
      <c r="Q16" s="313"/>
    </row>
    <row r="17" spans="1:19" x14ac:dyDescent="0.2">
      <c r="B17" s="100" t="s">
        <v>131</v>
      </c>
      <c r="C17" s="383"/>
      <c r="D17" s="97"/>
      <c r="E17" s="383"/>
      <c r="F17" s="97"/>
      <c r="H17" s="98"/>
      <c r="I17" s="97"/>
      <c r="J17" s="97"/>
      <c r="K17" s="97"/>
      <c r="L17" s="96"/>
      <c r="M17" s="96"/>
    </row>
    <row r="18" spans="1:19" x14ac:dyDescent="0.2">
      <c r="B18" s="99" t="s">
        <v>130</v>
      </c>
      <c r="C18" s="98">
        <v>7.6475540100000003</v>
      </c>
      <c r="D18" s="97">
        <v>0.36509599999999998</v>
      </c>
      <c r="E18" s="98">
        <v>12.919569000000001</v>
      </c>
      <c r="F18" s="97">
        <v>0.99105300000000007</v>
      </c>
      <c r="H18" s="98">
        <f>-(C18-E18)</f>
        <v>5.2720149900000006</v>
      </c>
      <c r="I18" s="97">
        <f>SQRT(D18*D18+F18*F18)</f>
        <v>1.0561634049828654</v>
      </c>
      <c r="J18" s="97">
        <f>H18/I18</f>
        <v>4.9916660292594885</v>
      </c>
      <c r="K18" s="97">
        <f t="shared" si="0"/>
        <v>5.9860694934243952E-7</v>
      </c>
      <c r="L18" s="96" t="str">
        <f>IF(K18&lt;0.05,  "Significativa","No significativa")</f>
        <v>Significativa</v>
      </c>
      <c r="M18" s="95" t="str">
        <f>IF(L18="Significativa",IF(H18&lt;0,"Disminución","Aumento"),"Sin cambio")</f>
        <v>Aumento</v>
      </c>
      <c r="N18" s="312"/>
      <c r="Q18" s="313"/>
    </row>
    <row r="19" spans="1:19" x14ac:dyDescent="0.2">
      <c r="B19" s="99" t="s">
        <v>129</v>
      </c>
      <c r="C19" s="392">
        <v>13.78706036</v>
      </c>
      <c r="D19" s="97">
        <v>0.49530099999999999</v>
      </c>
      <c r="E19" s="98">
        <v>20.725080999999999</v>
      </c>
      <c r="F19" s="97">
        <v>1.18286</v>
      </c>
      <c r="H19" s="98">
        <f>-(C19-E19)</f>
        <v>6.9380206399999995</v>
      </c>
      <c r="I19" s="97">
        <f>SQRT(D19*D19+F19*F19)</f>
        <v>1.282373136103919</v>
      </c>
      <c r="J19" s="97">
        <f>H19/I19</f>
        <v>5.4102978646908948</v>
      </c>
      <c r="K19" s="97">
        <f t="shared" si="0"/>
        <v>6.2920006760336378E-8</v>
      </c>
      <c r="L19" s="96" t="str">
        <f>IF(K19&lt;0.05,  "Significativa","No significativa")</f>
        <v>Significativa</v>
      </c>
      <c r="M19" s="95" t="str">
        <f>IF(L19="Significativa",IF(H19&lt;0,"Disminución","Aumento"),"Sin cambio")</f>
        <v>Aumento</v>
      </c>
      <c r="N19" s="312"/>
      <c r="Q19" s="313"/>
    </row>
    <row r="20" spans="1:19" ht="12.75" customHeight="1" thickBot="1" x14ac:dyDescent="0.25">
      <c r="A20" s="94"/>
      <c r="B20" s="199" t="s">
        <v>128</v>
      </c>
      <c r="C20" s="391">
        <v>35.841837920000003</v>
      </c>
      <c r="D20" s="201">
        <v>0.71967599999999998</v>
      </c>
      <c r="E20" s="200">
        <v>45.520101000000004</v>
      </c>
      <c r="F20" s="201">
        <v>1.3080540000000001</v>
      </c>
      <c r="G20" s="94"/>
      <c r="H20" s="200">
        <f>-(C20-E20)</f>
        <v>9.6782630800000007</v>
      </c>
      <c r="I20" s="201">
        <f>SQRT(D20*D20+F20*F20)</f>
        <v>1.4929630979672606</v>
      </c>
      <c r="J20" s="201">
        <f>H20/I20</f>
        <v>6.4825869394745324</v>
      </c>
      <c r="K20" s="201">
        <f t="shared" si="0"/>
        <v>9.0162988186648363E-11</v>
      </c>
      <c r="L20" s="196" t="str">
        <f>IF(K20&lt;0.05,  "Significativa","No significativa")</f>
        <v>Significativa</v>
      </c>
      <c r="M20" s="197" t="str">
        <f>IF(L20="Significativa",IF(H20&lt;0,"Disminución","Aumento"),"Sin cambio")</f>
        <v>Aumento</v>
      </c>
      <c r="N20" s="312"/>
      <c r="Q20" s="313"/>
    </row>
    <row r="21" spans="1:19" s="12" customFormat="1" ht="12.75" customHeight="1" thickTop="1" x14ac:dyDescent="0.2">
      <c r="B21" s="146" t="s">
        <v>236</v>
      </c>
    </row>
    <row r="22" spans="1:19" x14ac:dyDescent="0.2">
      <c r="B22" s="93" t="s">
        <v>171</v>
      </c>
    </row>
    <row r="23" spans="1:19" x14ac:dyDescent="0.2">
      <c r="C23" s="92"/>
      <c r="D23" s="91"/>
      <c r="E23" s="92"/>
      <c r="F23" s="91"/>
      <c r="H23" s="90"/>
      <c r="I23" s="90"/>
      <c r="J23" s="88"/>
      <c r="K23" s="88"/>
      <c r="L23" s="89"/>
      <c r="M23" s="88"/>
      <c r="N23" s="86"/>
      <c r="S23" s="86"/>
    </row>
    <row r="24" spans="1:19" ht="15" x14ac:dyDescent="0.2">
      <c r="B24" s="513" t="s">
        <v>202</v>
      </c>
      <c r="C24" s="513"/>
      <c r="D24" s="513"/>
      <c r="E24" s="513"/>
      <c r="F24" s="513"/>
      <c r="G24" s="513"/>
      <c r="H24" s="513"/>
      <c r="I24" s="513"/>
      <c r="J24" s="513"/>
      <c r="K24" s="513"/>
      <c r="L24" s="513"/>
      <c r="M24" s="513"/>
      <c r="N24" s="86"/>
      <c r="S24" s="86"/>
    </row>
    <row r="25" spans="1:19" ht="15.75" x14ac:dyDescent="0.2">
      <c r="A25" s="72"/>
      <c r="B25" s="438" t="s">
        <v>155</v>
      </c>
      <c r="C25" s="438"/>
      <c r="D25" s="438"/>
      <c r="E25" s="438"/>
      <c r="F25" s="438"/>
      <c r="G25" s="438"/>
      <c r="H25" s="438"/>
      <c r="I25" s="438"/>
      <c r="J25" s="438"/>
      <c r="K25" s="438"/>
      <c r="L25" s="438"/>
      <c r="M25" s="438"/>
      <c r="R25" s="87"/>
    </row>
    <row r="26" spans="1:19" ht="16.5" thickBot="1" x14ac:dyDescent="0.25">
      <c r="A26" s="255"/>
      <c r="B26" s="514" t="s">
        <v>264</v>
      </c>
      <c r="C26" s="514"/>
      <c r="D26" s="514"/>
      <c r="E26" s="514"/>
      <c r="F26" s="514"/>
      <c r="G26" s="514"/>
      <c r="H26" s="514"/>
      <c r="I26" s="514"/>
      <c r="J26" s="514"/>
      <c r="K26" s="514"/>
      <c r="L26" s="514"/>
      <c r="M26" s="514"/>
      <c r="R26" s="87"/>
    </row>
    <row r="27" spans="1:19" ht="36.75" thickTop="1" x14ac:dyDescent="0.2">
      <c r="A27" s="237"/>
      <c r="B27" s="515" t="s">
        <v>143</v>
      </c>
      <c r="C27" s="517">
        <v>2006</v>
      </c>
      <c r="D27" s="517"/>
      <c r="E27" s="517">
        <v>2012</v>
      </c>
      <c r="F27" s="517"/>
      <c r="G27" s="237"/>
      <c r="H27" s="262" t="s">
        <v>265</v>
      </c>
      <c r="I27" s="262" t="s">
        <v>29</v>
      </c>
      <c r="J27" s="466" t="s">
        <v>28</v>
      </c>
      <c r="K27" s="466" t="s">
        <v>205</v>
      </c>
      <c r="L27" s="477" t="s">
        <v>141</v>
      </c>
      <c r="M27" s="477" t="s">
        <v>87</v>
      </c>
      <c r="R27" s="87"/>
    </row>
    <row r="28" spans="1:19" ht="39" thickBot="1" x14ac:dyDescent="0.25">
      <c r="A28" s="107"/>
      <c r="B28" s="516"/>
      <c r="C28" s="257" t="s">
        <v>78</v>
      </c>
      <c r="D28" s="339" t="s">
        <v>149</v>
      </c>
      <c r="E28" s="257" t="s">
        <v>78</v>
      </c>
      <c r="F28" s="339" t="s">
        <v>149</v>
      </c>
      <c r="G28" s="107"/>
      <c r="H28" s="444" t="s">
        <v>213</v>
      </c>
      <c r="I28" s="444"/>
      <c r="J28" s="444"/>
      <c r="K28" s="444"/>
      <c r="L28" s="441"/>
      <c r="M28" s="441"/>
      <c r="R28" s="87"/>
    </row>
    <row r="29" spans="1:19" ht="15" x14ac:dyDescent="0.2">
      <c r="B29" s="101" t="s">
        <v>36</v>
      </c>
      <c r="C29" s="104"/>
      <c r="D29" s="103"/>
      <c r="E29" s="104"/>
      <c r="F29" s="103"/>
      <c r="G29" s="105"/>
      <c r="H29" s="104"/>
      <c r="I29" s="103"/>
      <c r="J29" s="105"/>
      <c r="K29" s="104"/>
      <c r="L29" s="167"/>
      <c r="M29" s="167"/>
      <c r="R29" s="87"/>
    </row>
    <row r="30" spans="1:19" x14ac:dyDescent="0.2">
      <c r="B30" s="99" t="s">
        <v>130</v>
      </c>
      <c r="C30" s="98">
        <v>10.746983929999999</v>
      </c>
      <c r="D30" s="97">
        <v>0.48211300000000001</v>
      </c>
      <c r="E30" s="98">
        <v>15.579134</v>
      </c>
      <c r="F30" s="97">
        <v>0.69068200000000002</v>
      </c>
      <c r="H30" s="98">
        <f>-(C30-E30)</f>
        <v>4.8321500700000009</v>
      </c>
      <c r="I30" s="97">
        <f>SQRT(D30*D30+F30*F30)</f>
        <v>0.84230313420585112</v>
      </c>
      <c r="J30" s="97">
        <f>H30/I30</f>
        <v>5.7368302144048151</v>
      </c>
      <c r="K30" s="97">
        <f>IF(J30&gt;0,((1-NORMSDIST(J30))*2),(NORMSDIST(J30)*2))</f>
        <v>9.6464873866608514E-9</v>
      </c>
      <c r="L30" s="96" t="str">
        <f>IF(K30&lt;0.05,  "Significativa","No significativa")</f>
        <v>Significativa</v>
      </c>
      <c r="M30" s="95" t="str">
        <f>IF(L30="Significativa",IF(H30&lt;0,"Disminución","Aumento"),"Sin cambio")</f>
        <v>Aumento</v>
      </c>
      <c r="N30" s="316"/>
      <c r="Q30" s="317"/>
    </row>
    <row r="31" spans="1:19" x14ac:dyDescent="0.2">
      <c r="B31" s="99" t="s">
        <v>129</v>
      </c>
      <c r="C31" s="98">
        <v>16.252676770000001</v>
      </c>
      <c r="D31" s="97">
        <v>0.63132100000000002</v>
      </c>
      <c r="E31" s="98">
        <v>22.776344999999999</v>
      </c>
      <c r="F31" s="97">
        <v>0.81349000000000005</v>
      </c>
      <c r="H31" s="98">
        <f>-(C31-E31)</f>
        <v>6.5236682299999984</v>
      </c>
      <c r="I31" s="97">
        <f>SQRT(D31*D31+F31*F31)</f>
        <v>1.0297243248272812</v>
      </c>
      <c r="J31" s="97">
        <f>H31/I31</f>
        <v>6.3353541066384285</v>
      </c>
      <c r="K31" s="97">
        <f t="shared" ref="K31:K40" si="1">IF(J31&gt;0,((1-NORMSDIST(J31))*2),(NORMSDIST(J31)*2))</f>
        <v>2.3679680438704054E-10</v>
      </c>
      <c r="L31" s="96" t="str">
        <f>IF(K31&lt;0.05,  "Significativa","No significativa")</f>
        <v>Significativa</v>
      </c>
      <c r="M31" s="95" t="str">
        <f>IF(L31="Significativa",IF(H31&lt;0,"Disminución","Aumento"),"Sin cambio")</f>
        <v>Aumento</v>
      </c>
      <c r="N31" s="316"/>
      <c r="Q31" s="317"/>
      <c r="R31" s="87"/>
    </row>
    <row r="32" spans="1:19" x14ac:dyDescent="0.2">
      <c r="B32" s="99" t="s">
        <v>128</v>
      </c>
      <c r="C32" s="98">
        <v>35.67398069</v>
      </c>
      <c r="D32" s="97">
        <v>0.70879999999999999</v>
      </c>
      <c r="E32" s="98">
        <v>44.911257999999997</v>
      </c>
      <c r="F32" s="97">
        <v>0.93509600000000004</v>
      </c>
      <c r="H32" s="98">
        <f>-(C32-E32)</f>
        <v>9.2372773099999961</v>
      </c>
      <c r="I32" s="97">
        <f>SQRT(D32*D32+F32*F32)</f>
        <v>1.1733720506369665</v>
      </c>
      <c r="J32" s="97">
        <f>H32/I32</f>
        <v>7.8724197538074376</v>
      </c>
      <c r="K32" s="97">
        <f t="shared" si="1"/>
        <v>3.5527136788005009E-15</v>
      </c>
      <c r="L32" s="96" t="str">
        <f>IF(K32&lt;0.05,  "Significativa","No significativa")</f>
        <v>Significativa</v>
      </c>
      <c r="M32" s="95" t="str">
        <f>IF(L32="Significativa",IF(H32&lt;0,"Disminución","Aumento"),"Sin cambio")</f>
        <v>Aumento</v>
      </c>
      <c r="N32" s="316"/>
      <c r="Q32" s="317"/>
      <c r="R32" s="87"/>
    </row>
    <row r="33" spans="1:20" x14ac:dyDescent="0.2">
      <c r="B33" s="102" t="s">
        <v>132</v>
      </c>
      <c r="C33" s="98"/>
      <c r="D33" s="97"/>
      <c r="E33" s="383"/>
      <c r="F33" s="97"/>
      <c r="H33" s="98"/>
      <c r="I33" s="97"/>
      <c r="J33" s="97"/>
      <c r="K33" s="97"/>
      <c r="L33" s="96"/>
      <c r="M33" s="96"/>
      <c r="R33" s="87"/>
    </row>
    <row r="34" spans="1:20" x14ac:dyDescent="0.2">
      <c r="B34" s="99" t="s">
        <v>130</v>
      </c>
      <c r="C34" s="98">
        <v>19.431600800000002</v>
      </c>
      <c r="D34" s="97">
        <v>1.2545409999999999</v>
      </c>
      <c r="E34" s="98">
        <v>25.536634000000003</v>
      </c>
      <c r="F34" s="97">
        <v>1.4400680000000001</v>
      </c>
      <c r="H34" s="98">
        <f>-(C34-E34)</f>
        <v>6.1050332000000012</v>
      </c>
      <c r="I34" s="97">
        <f>SQRT(D34*D34+F34*F34)</f>
        <v>1.9098871603592187</v>
      </c>
      <c r="J34" s="97">
        <f>H34/I34</f>
        <v>3.1965413071061977</v>
      </c>
      <c r="K34" s="97">
        <f t="shared" si="1"/>
        <v>1.3908591014750726E-3</v>
      </c>
      <c r="L34" s="96" t="str">
        <f>IF(K34&lt;0.05,  "Significativa","No significativa")</f>
        <v>Significativa</v>
      </c>
      <c r="M34" s="95" t="str">
        <f>IF(L34="Significativa",IF(H34&lt;0,"Disminución","Aumento"),"Sin cambio")</f>
        <v>Aumento</v>
      </c>
      <c r="N34" s="316"/>
      <c r="Q34" s="317"/>
      <c r="T34" s="320"/>
    </row>
    <row r="35" spans="1:20" x14ac:dyDescent="0.2">
      <c r="B35" s="99" t="s">
        <v>129</v>
      </c>
      <c r="C35" s="98">
        <v>26.390855600000002</v>
      </c>
      <c r="D35" s="97">
        <v>1.614635</v>
      </c>
      <c r="E35" s="98">
        <v>34.104579999999999</v>
      </c>
      <c r="F35" s="97">
        <v>1.5934589999999997</v>
      </c>
      <c r="H35" s="98">
        <f>-(C35-E35)</f>
        <v>7.7137243999999967</v>
      </c>
      <c r="I35" s="97">
        <f>SQRT(D35*D35+F35*F35)</f>
        <v>2.2685144407532429</v>
      </c>
      <c r="J35" s="97">
        <f>H35/I35</f>
        <v>3.4003417661466213</v>
      </c>
      <c r="K35" s="97">
        <f t="shared" si="1"/>
        <v>6.7301675894260171E-4</v>
      </c>
      <c r="L35" s="96" t="str">
        <f>IF(K35&lt;0.05,  "Significativa","No significativa")</f>
        <v>Significativa</v>
      </c>
      <c r="M35" s="95" t="str">
        <f>IF(L35="Significativa",IF(H35&lt;0,"Disminución","Aumento"),"Sin cambio")</f>
        <v>Aumento</v>
      </c>
      <c r="N35" s="316"/>
      <c r="Q35" s="317"/>
      <c r="R35" s="87"/>
    </row>
    <row r="36" spans="1:20" x14ac:dyDescent="0.2">
      <c r="B36" s="99" t="s">
        <v>128</v>
      </c>
      <c r="C36" s="98">
        <v>47.11906244</v>
      </c>
      <c r="D36" s="97">
        <v>1.6670910000000001</v>
      </c>
      <c r="E36" s="98">
        <v>57.399197999999998</v>
      </c>
      <c r="F36" s="97">
        <v>1.5771010000000001</v>
      </c>
      <c r="H36" s="98">
        <f>-(C36-E36)</f>
        <v>10.280135559999998</v>
      </c>
      <c r="I36" s="97">
        <f>SQRT(D36*D36+F36*F36)</f>
        <v>2.2948725381776653</v>
      </c>
      <c r="J36" s="97">
        <f>H36/I36</f>
        <v>4.4796106925238419</v>
      </c>
      <c r="K36" s="97">
        <f t="shared" si="1"/>
        <v>7.4779302725591634E-6</v>
      </c>
      <c r="L36" s="96" t="str">
        <f>IF(K36&lt;0.05,  "Significativa","No significativa")</f>
        <v>Significativa</v>
      </c>
      <c r="M36" s="95" t="str">
        <f>IF(L36="Significativa",IF(H36&lt;0,"Disminución","Aumento"),"Sin cambio")</f>
        <v>Aumento</v>
      </c>
      <c r="N36" s="316"/>
      <c r="Q36" s="317"/>
      <c r="R36" s="87"/>
    </row>
    <row r="37" spans="1:20" x14ac:dyDescent="0.2">
      <c r="B37" s="100" t="s">
        <v>131</v>
      </c>
      <c r="C37" s="383"/>
      <c r="D37" s="97"/>
      <c r="E37" s="383"/>
      <c r="F37" s="97"/>
      <c r="H37" s="98"/>
      <c r="I37" s="97"/>
      <c r="J37" s="97"/>
      <c r="K37" s="97"/>
      <c r="L37" s="96"/>
      <c r="M37" s="96"/>
      <c r="R37" s="87"/>
    </row>
    <row r="38" spans="1:20" x14ac:dyDescent="0.2">
      <c r="B38" s="99" t="s">
        <v>130</v>
      </c>
      <c r="C38" s="98">
        <v>6.0149889700000001</v>
      </c>
      <c r="D38" s="97">
        <v>0.26136999999999999</v>
      </c>
      <c r="E38" s="98">
        <v>10.161379</v>
      </c>
      <c r="F38" s="97">
        <v>0.73444699999999996</v>
      </c>
      <c r="H38" s="98">
        <f>-(C38-E38)</f>
        <v>4.1463900300000001</v>
      </c>
      <c r="I38" s="97">
        <f>SQRT(D38*D38+F38*F38)</f>
        <v>0.77956826045510597</v>
      </c>
      <c r="J38" s="97">
        <f>H38/I38</f>
        <v>5.318828690613147</v>
      </c>
      <c r="K38" s="97">
        <f t="shared" si="1"/>
        <v>1.0443741027543751E-7</v>
      </c>
      <c r="L38" s="96" t="str">
        <f>IF(K38&lt;0.05,  "Significativa","No significativa")</f>
        <v>Significativa</v>
      </c>
      <c r="M38" s="95" t="str">
        <f>IF(L38="Significativa",IF(H38&lt;0,"Disminución","Aumento"),"Sin cambio")</f>
        <v>Aumento</v>
      </c>
      <c r="N38" s="316"/>
      <c r="Q38" s="317"/>
    </row>
    <row r="39" spans="1:20" x14ac:dyDescent="0.2">
      <c r="B39" s="99" t="s">
        <v>129</v>
      </c>
      <c r="C39" s="392">
        <v>10.728678199999999</v>
      </c>
      <c r="D39" s="97">
        <v>0.37163800000000002</v>
      </c>
      <c r="E39" s="98">
        <v>16.61279</v>
      </c>
      <c r="F39" s="97">
        <v>0.9215620000000001</v>
      </c>
      <c r="H39" s="98">
        <f>-(C39-E39)</f>
        <v>5.8841118000000012</v>
      </c>
      <c r="I39" s="97">
        <f>SQRT(D39*D39+F39*F39)</f>
        <v>0.99367566282363995</v>
      </c>
      <c r="J39" s="97">
        <f>H39/I39</f>
        <v>5.92156175313748</v>
      </c>
      <c r="K39" s="97">
        <f t="shared" si="1"/>
        <v>3.1889850760080662E-9</v>
      </c>
      <c r="L39" s="96" t="str">
        <f>IF(K39&lt;0.05,  "Significativa","No significativa")</f>
        <v>Significativa</v>
      </c>
      <c r="M39" s="95" t="str">
        <f>IF(L39="Significativa",IF(H39&lt;0,"Disminución","Aumento"),"Sin cambio")</f>
        <v>Aumento</v>
      </c>
      <c r="N39" s="316"/>
      <c r="Q39" s="317"/>
      <c r="R39" s="87"/>
    </row>
    <row r="40" spans="1:20" ht="13.5" thickBot="1" x14ac:dyDescent="0.25">
      <c r="A40" s="94"/>
      <c r="B40" s="199" t="s">
        <v>128</v>
      </c>
      <c r="C40" s="391">
        <v>29.437888750000003</v>
      </c>
      <c r="D40" s="201">
        <v>0.60690500000000003</v>
      </c>
      <c r="E40" s="200">
        <v>38.116720999999998</v>
      </c>
      <c r="F40" s="201">
        <v>1.16567</v>
      </c>
      <c r="G40" s="94"/>
      <c r="H40" s="200">
        <f>-(C40-E40)</f>
        <v>8.6788322499999957</v>
      </c>
      <c r="I40" s="201">
        <f>SQRT(D40*D40+F40*F40)</f>
        <v>1.3141994627624074</v>
      </c>
      <c r="J40" s="201">
        <f>H40/I40</f>
        <v>6.6038927087653452</v>
      </c>
      <c r="K40" s="201">
        <f t="shared" si="1"/>
        <v>4.0049963345722972E-11</v>
      </c>
      <c r="L40" s="196" t="str">
        <f>IF(K40&lt;0.05,  "Significativa","No significativa")</f>
        <v>Significativa</v>
      </c>
      <c r="M40" s="197" t="str">
        <f>IF(L40="Significativa",IF(H40&lt;0,"Disminución","Aumento"),"Sin cambio")</f>
        <v>Aumento</v>
      </c>
      <c r="N40" s="316"/>
      <c r="Q40" s="317"/>
      <c r="R40" s="87"/>
    </row>
    <row r="41" spans="1:20" ht="13.5" thickTop="1" x14ac:dyDescent="0.2">
      <c r="A41" s="12"/>
      <c r="B41" s="146" t="s">
        <v>236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R41" s="87"/>
    </row>
    <row r="42" spans="1:20" x14ac:dyDescent="0.2">
      <c r="B42" s="93" t="s">
        <v>171</v>
      </c>
      <c r="R42" s="87"/>
    </row>
    <row r="43" spans="1:20" x14ac:dyDescent="0.2">
      <c r="R43" s="87"/>
    </row>
    <row r="44" spans="1:20" x14ac:dyDescent="0.2">
      <c r="R44" s="87"/>
    </row>
    <row r="45" spans="1:20" x14ac:dyDescent="0.2">
      <c r="R45" s="87"/>
    </row>
    <row r="46" spans="1:20" x14ac:dyDescent="0.2">
      <c r="R46" s="87"/>
    </row>
    <row r="47" spans="1:20" x14ac:dyDescent="0.2">
      <c r="R47" s="87"/>
    </row>
    <row r="48" spans="1:20" x14ac:dyDescent="0.2">
      <c r="R48" s="87"/>
    </row>
    <row r="49" spans="14:18" x14ac:dyDescent="0.2">
      <c r="R49" s="87"/>
    </row>
    <row r="50" spans="14:18" x14ac:dyDescent="0.2">
      <c r="R50" s="87"/>
    </row>
    <row r="51" spans="14:18" x14ac:dyDescent="0.2">
      <c r="R51" s="87"/>
    </row>
    <row r="63" spans="14:18" x14ac:dyDescent="0.2">
      <c r="N63" s="86"/>
    </row>
  </sheetData>
  <mergeCells count="22">
    <mergeCell ref="B4:M4"/>
    <mergeCell ref="B6:M6"/>
    <mergeCell ref="B5:M5"/>
    <mergeCell ref="C7:D7"/>
    <mergeCell ref="E7:F7"/>
    <mergeCell ref="J7:J8"/>
    <mergeCell ref="K7:K8"/>
    <mergeCell ref="H8:I8"/>
    <mergeCell ref="B7:B8"/>
    <mergeCell ref="L7:L8"/>
    <mergeCell ref="M7:M8"/>
    <mergeCell ref="B24:M24"/>
    <mergeCell ref="B25:M25"/>
    <mergeCell ref="B26:M26"/>
    <mergeCell ref="B27:B28"/>
    <mergeCell ref="C27:D27"/>
    <mergeCell ref="E27:F27"/>
    <mergeCell ref="J27:J28"/>
    <mergeCell ref="K27:K28"/>
    <mergeCell ref="L27:L28"/>
    <mergeCell ref="M27:M28"/>
    <mergeCell ref="H28:I28"/>
  </mergeCells>
  <conditionalFormatting sqref="L23">
    <cfRule type="notContainsText" dxfId="0" priority="4" stopIfTrue="1" operator="notContains" text="No">
      <formula>ISERROR(SEARCH("No",L23))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3:N35"/>
  <sheetViews>
    <sheetView zoomScaleNormal="100" zoomScaleSheetLayoutView="100" workbookViewId="0"/>
  </sheetViews>
  <sheetFormatPr baseColWidth="10" defaultRowHeight="12.75" x14ac:dyDescent="0.2"/>
  <cols>
    <col min="1" max="1" width="1.7109375" style="18" customWidth="1"/>
    <col min="2" max="2" width="43.140625" style="18" customWidth="1"/>
    <col min="3" max="4" width="10.7109375" style="18" customWidth="1"/>
    <col min="5" max="5" width="8.7109375" style="18" customWidth="1"/>
    <col min="6" max="6" width="10.7109375" style="18" customWidth="1"/>
    <col min="7" max="7" width="1.7109375" style="18" customWidth="1"/>
    <col min="8" max="11" width="12.7109375" style="18" customWidth="1"/>
    <col min="12" max="13" width="16.7109375" style="18" customWidth="1"/>
    <col min="14" max="16384" width="11.42578125" style="18"/>
  </cols>
  <sheetData>
    <row r="3" spans="1:13" ht="15" x14ac:dyDescent="0.25">
      <c r="A3" s="21"/>
      <c r="B3" s="430" t="s">
        <v>1</v>
      </c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</row>
    <row r="4" spans="1:13" s="4" customFormat="1" ht="15.75" customHeight="1" x14ac:dyDescent="0.2">
      <c r="A4" s="3"/>
      <c r="B4" s="419" t="s">
        <v>154</v>
      </c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</row>
    <row r="5" spans="1:13" ht="15.75" customHeight="1" thickBot="1" x14ac:dyDescent="0.25">
      <c r="A5" s="184"/>
      <c r="B5" s="431" t="s">
        <v>153</v>
      </c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</row>
    <row r="6" spans="1:13" ht="35.1" customHeight="1" thickTop="1" x14ac:dyDescent="0.2">
      <c r="A6" s="185"/>
      <c r="B6" s="432" t="s">
        <v>142</v>
      </c>
      <c r="C6" s="423">
        <v>2010</v>
      </c>
      <c r="D6" s="423"/>
      <c r="E6" s="423">
        <v>2012</v>
      </c>
      <c r="F6" s="423"/>
      <c r="G6" s="187"/>
      <c r="H6" s="260" t="s">
        <v>237</v>
      </c>
      <c r="I6" s="260" t="s">
        <v>29</v>
      </c>
      <c r="J6" s="434" t="s">
        <v>28</v>
      </c>
      <c r="K6" s="434" t="s">
        <v>151</v>
      </c>
      <c r="L6" s="434" t="s">
        <v>141</v>
      </c>
      <c r="M6" s="434" t="s">
        <v>87</v>
      </c>
    </row>
    <row r="7" spans="1:13" ht="42" customHeight="1" thickBot="1" x14ac:dyDescent="0.25">
      <c r="A7" s="188"/>
      <c r="B7" s="433"/>
      <c r="C7" s="179" t="s">
        <v>226</v>
      </c>
      <c r="D7" s="179" t="s">
        <v>229</v>
      </c>
      <c r="E7" s="179" t="s">
        <v>226</v>
      </c>
      <c r="F7" s="179" t="s">
        <v>229</v>
      </c>
      <c r="G7" s="179"/>
      <c r="H7" s="426" t="s">
        <v>207</v>
      </c>
      <c r="I7" s="426"/>
      <c r="J7" s="425"/>
      <c r="K7" s="425"/>
      <c r="L7" s="425"/>
      <c r="M7" s="425"/>
    </row>
    <row r="8" spans="1:13" ht="14.25" x14ac:dyDescent="0.2">
      <c r="B8" s="9" t="s">
        <v>34</v>
      </c>
      <c r="C8" s="66"/>
      <c r="D8" s="65"/>
      <c r="E8" s="66"/>
      <c r="F8" s="65"/>
      <c r="G8" s="65"/>
      <c r="H8" s="67"/>
      <c r="I8" s="66"/>
      <c r="J8" s="65"/>
      <c r="K8" s="67"/>
      <c r="L8" s="66"/>
      <c r="M8" s="65"/>
    </row>
    <row r="9" spans="1:13" x14ac:dyDescent="0.2">
      <c r="B9" s="83" t="s">
        <v>33</v>
      </c>
      <c r="C9" s="341">
        <v>1.6705253124237061</v>
      </c>
      <c r="D9" s="64">
        <v>1.2308801524341106E-2</v>
      </c>
      <c r="E9" s="341">
        <v>1.5390322208404541</v>
      </c>
      <c r="F9" s="64">
        <v>1.1889129877090454E-2</v>
      </c>
      <c r="G9" s="64"/>
      <c r="H9" s="330">
        <f t="shared" ref="H9:H14" si="0">-(C9-E9)</f>
        <v>-0.13149309158325195</v>
      </c>
      <c r="I9" s="64">
        <f t="shared" ref="I9:I14" si="1">SQRT(D9*D9+F9*F9)</f>
        <v>1.7113094524367791E-2</v>
      </c>
      <c r="J9" s="64">
        <f t="shared" ref="J9:J14" si="2">H9/I9</f>
        <v>-7.6837705416758748</v>
      </c>
      <c r="K9" s="64">
        <f t="shared" ref="K9:K14" si="3">IF(J9&gt;0,((1-NORMSDIST(J9))),(NORMSDIST(J9)))</f>
        <v>7.7236620801103689E-15</v>
      </c>
      <c r="L9" s="63" t="str">
        <f t="shared" ref="L9:L14" si="4">IF(K9&lt;0.05,  "Significativa","No significativa")</f>
        <v>Significativa</v>
      </c>
      <c r="M9" s="149" t="str">
        <f t="shared" ref="M9:M14" si="5">IF(L9="Significativa",IF(H9&lt;0,"Disminución","Aumento"),"Sin cambio")</f>
        <v>Disminución</v>
      </c>
    </row>
    <row r="10" spans="1:13" x14ac:dyDescent="0.2">
      <c r="B10" s="83" t="s">
        <v>27</v>
      </c>
      <c r="C10" s="341">
        <v>2.4784877300262451</v>
      </c>
      <c r="D10" s="64">
        <v>1.5641327947378159E-2</v>
      </c>
      <c r="E10" s="341">
        <v>2.2682178020477295</v>
      </c>
      <c r="F10" s="64">
        <v>1.5321910381317139E-2</v>
      </c>
      <c r="G10" s="64"/>
      <c r="H10" s="330">
        <f t="shared" si="0"/>
        <v>-0.21026992797851563</v>
      </c>
      <c r="I10" s="64">
        <f t="shared" si="1"/>
        <v>2.1895480759520834E-2</v>
      </c>
      <c r="J10" s="64">
        <f t="shared" si="2"/>
        <v>-9.6033483022328134</v>
      </c>
      <c r="K10" s="64">
        <f t="shared" si="3"/>
        <v>3.8694352964278713E-22</v>
      </c>
      <c r="L10" s="63" t="str">
        <f t="shared" si="4"/>
        <v>Significativa</v>
      </c>
      <c r="M10" s="149" t="str">
        <f t="shared" si="5"/>
        <v>Disminución</v>
      </c>
    </row>
    <row r="11" spans="1:13" x14ac:dyDescent="0.2">
      <c r="B11" s="83" t="s">
        <v>26</v>
      </c>
      <c r="C11" s="341">
        <v>2.1171784400939941</v>
      </c>
      <c r="D11" s="64">
        <v>1.2725151143968105E-2</v>
      </c>
      <c r="E11" s="341">
        <v>1.9432671070098877</v>
      </c>
      <c r="F11" s="64">
        <v>1.2016213499009609E-2</v>
      </c>
      <c r="G11" s="64"/>
      <c r="H11" s="330">
        <f t="shared" si="0"/>
        <v>-0.17391133308410645</v>
      </c>
      <c r="I11" s="64">
        <f t="shared" si="1"/>
        <v>1.7501967274869804E-2</v>
      </c>
      <c r="J11" s="64">
        <f t="shared" si="2"/>
        <v>-9.9366734237823078</v>
      </c>
      <c r="K11" s="64">
        <f t="shared" si="3"/>
        <v>1.4414701736478557E-23</v>
      </c>
      <c r="L11" s="63" t="str">
        <f t="shared" si="4"/>
        <v>Significativa</v>
      </c>
      <c r="M11" s="149" t="str">
        <f t="shared" si="5"/>
        <v>Disminución</v>
      </c>
    </row>
    <row r="12" spans="1:13" x14ac:dyDescent="0.2">
      <c r="B12" s="84" t="s">
        <v>25</v>
      </c>
      <c r="C12" s="341">
        <v>3.7223858833312988</v>
      </c>
      <c r="D12" s="64">
        <v>1.9985249266028404E-2</v>
      </c>
      <c r="E12" s="341">
        <v>3.6043260097503662</v>
      </c>
      <c r="F12" s="64">
        <v>1.8465705215930939E-2</v>
      </c>
      <c r="G12" s="64"/>
      <c r="H12" s="330">
        <f t="shared" si="0"/>
        <v>-0.11805987358093262</v>
      </c>
      <c r="I12" s="64">
        <f t="shared" si="1"/>
        <v>2.7210153570807864E-2</v>
      </c>
      <c r="J12" s="64">
        <f t="shared" si="2"/>
        <v>-4.3388168785490411</v>
      </c>
      <c r="K12" s="64">
        <f t="shared" si="3"/>
        <v>7.1625911006775579E-6</v>
      </c>
      <c r="L12" s="63" t="str">
        <f t="shared" si="4"/>
        <v>Significativa</v>
      </c>
      <c r="M12" s="149" t="str">
        <f t="shared" si="5"/>
        <v>Disminución</v>
      </c>
    </row>
    <row r="13" spans="1:13" x14ac:dyDescent="0.2">
      <c r="B13" s="83" t="s">
        <v>21</v>
      </c>
      <c r="C13" s="341">
        <v>2.2583067417144775</v>
      </c>
      <c r="D13" s="64">
        <v>1.1836154386401176E-2</v>
      </c>
      <c r="E13" s="341">
        <v>2.0843472480773926</v>
      </c>
      <c r="F13" s="64">
        <v>1.1579477228224277E-2</v>
      </c>
      <c r="G13" s="64"/>
      <c r="H13" s="330">
        <f t="shared" si="0"/>
        <v>-0.17395949363708496</v>
      </c>
      <c r="I13" s="64">
        <f t="shared" si="1"/>
        <v>1.6558346642635804E-2</v>
      </c>
      <c r="J13" s="64">
        <f t="shared" si="2"/>
        <v>-10.505849248810847</v>
      </c>
      <c r="K13" s="64">
        <f t="shared" si="3"/>
        <v>4.0594353556783175E-26</v>
      </c>
      <c r="L13" s="63" t="str">
        <f t="shared" si="4"/>
        <v>Significativa</v>
      </c>
      <c r="M13" s="149" t="str">
        <f t="shared" si="5"/>
        <v>Disminución</v>
      </c>
    </row>
    <row r="14" spans="1:13" x14ac:dyDescent="0.2">
      <c r="B14" s="84" t="s">
        <v>24</v>
      </c>
      <c r="C14" s="341">
        <v>1.8959239721298218</v>
      </c>
      <c r="D14" s="64">
        <v>1.2892879545688629E-2</v>
      </c>
      <c r="E14" s="341">
        <v>1.7912653684616089</v>
      </c>
      <c r="F14" s="64">
        <v>1.208086870610714E-2</v>
      </c>
      <c r="G14" s="64"/>
      <c r="H14" s="330">
        <f t="shared" si="0"/>
        <v>-0.10465860366821289</v>
      </c>
      <c r="I14" s="64">
        <f t="shared" si="1"/>
        <v>1.766843885785711E-2</v>
      </c>
      <c r="J14" s="64">
        <f t="shared" si="2"/>
        <v>-5.9234777056531778</v>
      </c>
      <c r="K14" s="64">
        <f t="shared" si="3"/>
        <v>1.5760173969013764E-9</v>
      </c>
      <c r="L14" s="63" t="str">
        <f t="shared" si="4"/>
        <v>Significativa</v>
      </c>
      <c r="M14" s="149" t="str">
        <f t="shared" si="5"/>
        <v>Disminución</v>
      </c>
    </row>
    <row r="15" spans="1:13" ht="14.25" x14ac:dyDescent="0.2">
      <c r="B15" s="70" t="s">
        <v>32</v>
      </c>
      <c r="C15" s="344"/>
      <c r="D15" s="344"/>
      <c r="E15" s="344"/>
      <c r="F15" s="344"/>
      <c r="G15" s="10"/>
      <c r="H15" s="396"/>
      <c r="I15" s="64"/>
      <c r="J15" s="64"/>
      <c r="K15" s="64"/>
      <c r="L15" s="63"/>
      <c r="M15" s="149"/>
    </row>
    <row r="16" spans="1:13" x14ac:dyDescent="0.2">
      <c r="B16" s="84" t="s">
        <v>27</v>
      </c>
      <c r="C16" s="341">
        <v>0.1900770515203476</v>
      </c>
      <c r="D16" s="71">
        <v>3.1247755978256464E-3</v>
      </c>
      <c r="E16" s="341">
        <v>0.17152412235736847</v>
      </c>
      <c r="F16" s="71">
        <v>2.1749362349510193E-3</v>
      </c>
      <c r="G16" s="71"/>
      <c r="H16" s="330">
        <f>-(C16-E16)</f>
        <v>-1.8552929162979126E-2</v>
      </c>
      <c r="I16" s="64">
        <f>SQRT(D16*D16+F16*F16)</f>
        <v>3.8071735136278647E-3</v>
      </c>
      <c r="J16" s="64">
        <f>H16/I16</f>
        <v>-4.873150408450913</v>
      </c>
      <c r="K16" s="64">
        <f>IF(J16&gt;0,((1-NORMSDIST(J16))),(NORMSDIST(J16)))</f>
        <v>5.4916269088352836E-7</v>
      </c>
      <c r="L16" s="63" t="str">
        <f>IF(K16&lt;0.05,  "Significativa","No significativa")</f>
        <v>Significativa</v>
      </c>
      <c r="M16" s="149" t="str">
        <f>IF(L16="Significativa",IF(H16&lt;0,"Disminución","Aumento"),"Sin cambio")</f>
        <v>Disminución</v>
      </c>
    </row>
    <row r="17" spans="1:14" x14ac:dyDescent="0.2">
      <c r="B17" s="84" t="s">
        <v>31</v>
      </c>
      <c r="C17" s="341">
        <v>6.4255796372890472E-2</v>
      </c>
      <c r="D17" s="71">
        <v>2.1249123383313417E-3</v>
      </c>
      <c r="E17" s="341">
        <v>5.332082137465477E-2</v>
      </c>
      <c r="F17" s="71">
        <v>1.7275880090892315E-3</v>
      </c>
      <c r="G17" s="71"/>
      <c r="H17" s="330">
        <f>-(C17-E17)</f>
        <v>-1.0934974998235703E-2</v>
      </c>
      <c r="I17" s="64">
        <f>SQRT(D17*D17+F17*F17)</f>
        <v>2.7385786048133923E-3</v>
      </c>
      <c r="J17" s="64">
        <f>H17/I17</f>
        <v>-3.992938153762001</v>
      </c>
      <c r="K17" s="64">
        <f>IF(J17&gt;0,((1-NORMSDIST(J17))),(NORMSDIST(J17)))</f>
        <v>3.2629797000944769E-5</v>
      </c>
      <c r="L17" s="63" t="str">
        <f>IF(K17&lt;0.05,  "Significativa","No significativa")</f>
        <v>Significativa</v>
      </c>
      <c r="M17" s="149" t="str">
        <f>IF(L17="Significativa",IF(H17&lt;0,"Disminución","Aumento"),"Sin cambio")</f>
        <v>Disminución</v>
      </c>
    </row>
    <row r="18" spans="1:14" s="20" customFormat="1" ht="13.5" thickBot="1" x14ac:dyDescent="0.25">
      <c r="A18" s="189"/>
      <c r="B18" s="157" t="s">
        <v>21</v>
      </c>
      <c r="C18" s="345">
        <v>0.27842089533805847</v>
      </c>
      <c r="D18" s="190">
        <v>2.0514668431133032E-3</v>
      </c>
      <c r="E18" s="345">
        <v>0.25650537014007568</v>
      </c>
      <c r="F18" s="190">
        <v>1.9815217237919569E-3</v>
      </c>
      <c r="G18" s="190"/>
      <c r="H18" s="343">
        <f>-(C18-E18)</f>
        <v>-2.1915525197982788E-2</v>
      </c>
      <c r="I18" s="181">
        <f>SQRT(D18*D18+F18*F18)</f>
        <v>2.8521824188246989E-3</v>
      </c>
      <c r="J18" s="181">
        <f>H18/I18</f>
        <v>-7.6837740297878758</v>
      </c>
      <c r="K18" s="181">
        <f>IF(J18&gt;0,((1-NORMSDIST(J18))),(NORMSDIST(J18)))</f>
        <v>7.7234516780637151E-15</v>
      </c>
      <c r="L18" s="191" t="str">
        <f>IF(K18&lt;0.05,  "Significativa","No significativa")</f>
        <v>Significativa</v>
      </c>
      <c r="M18" s="182" t="str">
        <f>IF(L18="Significativa",IF(H18&lt;0,"Disminución","Aumento"),"Sin cambio")</f>
        <v>Disminución</v>
      </c>
    </row>
    <row r="19" spans="1:14" ht="21.75" customHeight="1" thickTop="1" x14ac:dyDescent="0.2">
      <c r="B19" s="427" t="s">
        <v>221</v>
      </c>
      <c r="C19" s="427"/>
      <c r="D19" s="427"/>
      <c r="E19" s="427"/>
      <c r="F19" s="427"/>
      <c r="G19" s="427"/>
      <c r="H19" s="427"/>
      <c r="I19" s="427"/>
      <c r="J19" s="427"/>
      <c r="K19" s="427"/>
      <c r="L19" s="427"/>
      <c r="M19" s="427"/>
    </row>
    <row r="20" spans="1:14" x14ac:dyDescent="0.2">
      <c r="B20" s="428" t="s">
        <v>30</v>
      </c>
      <c r="C20" s="428"/>
      <c r="D20" s="428"/>
      <c r="E20" s="428"/>
      <c r="F20" s="428"/>
      <c r="G20" s="428"/>
      <c r="H20" s="428"/>
      <c r="I20" s="428"/>
      <c r="J20" s="428"/>
      <c r="K20" s="428"/>
      <c r="L20" s="428"/>
      <c r="M20" s="428"/>
    </row>
    <row r="21" spans="1:14" s="12" customFormat="1" ht="12.75" customHeight="1" x14ac:dyDescent="0.2">
      <c r="B21" s="146" t="s">
        <v>228</v>
      </c>
    </row>
    <row r="22" spans="1:14" x14ac:dyDescent="0.2">
      <c r="B22" s="429" t="s">
        <v>158</v>
      </c>
      <c r="C22" s="429"/>
      <c r="D22" s="429"/>
      <c r="E22" s="429"/>
      <c r="F22" s="429"/>
      <c r="G22" s="429"/>
      <c r="H22" s="429"/>
      <c r="I22" s="429"/>
      <c r="J22" s="429"/>
      <c r="K22" s="429"/>
      <c r="L22" s="429"/>
      <c r="M22" s="429"/>
    </row>
    <row r="23" spans="1:14" x14ac:dyDescent="0.2">
      <c r="B23" s="144"/>
      <c r="N23" s="19"/>
    </row>
    <row r="24" spans="1:14" x14ac:dyDescent="0.2">
      <c r="N24" s="19"/>
    </row>
    <row r="25" spans="1:14" x14ac:dyDescent="0.2">
      <c r="N25" s="19"/>
    </row>
    <row r="26" spans="1:14" x14ac:dyDescent="0.2">
      <c r="N26" s="19"/>
    </row>
    <row r="27" spans="1:14" x14ac:dyDescent="0.2">
      <c r="N27" s="19"/>
    </row>
    <row r="28" spans="1:14" x14ac:dyDescent="0.2">
      <c r="N28" s="19"/>
    </row>
    <row r="29" spans="1:14" x14ac:dyDescent="0.2">
      <c r="N29" s="19"/>
    </row>
    <row r="30" spans="1:14" x14ac:dyDescent="0.2">
      <c r="N30" s="19"/>
    </row>
    <row r="31" spans="1:14" x14ac:dyDescent="0.2">
      <c r="N31" s="19"/>
    </row>
    <row r="32" spans="1:14" x14ac:dyDescent="0.2">
      <c r="N32" s="19"/>
    </row>
    <row r="33" spans="14:14" x14ac:dyDescent="0.2">
      <c r="N33" s="19"/>
    </row>
    <row r="34" spans="14:14" x14ac:dyDescent="0.2">
      <c r="N34" s="19"/>
    </row>
    <row r="35" spans="14:14" x14ac:dyDescent="0.2">
      <c r="N35" s="19"/>
    </row>
  </sheetData>
  <mergeCells count="14">
    <mergeCell ref="H7:I7"/>
    <mergeCell ref="B19:M19"/>
    <mergeCell ref="B20:M20"/>
    <mergeCell ref="B22:M22"/>
    <mergeCell ref="B3:M3"/>
    <mergeCell ref="B4:M4"/>
    <mergeCell ref="B5:M5"/>
    <mergeCell ref="B6:B7"/>
    <mergeCell ref="C6:D6"/>
    <mergeCell ref="E6:F6"/>
    <mergeCell ref="J6:J7"/>
    <mergeCell ref="K6:K7"/>
    <mergeCell ref="L6:L7"/>
    <mergeCell ref="M6:M7"/>
  </mergeCells>
  <printOptions horizontalCentered="1"/>
  <pageMargins left="0.94488188976377963" right="0.86614173228346458" top="0.74803149606299213" bottom="0.98425196850393704" header="0" footer="1.181102362204724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3:M25"/>
  <sheetViews>
    <sheetView zoomScaleNormal="100" zoomScaleSheetLayoutView="100" workbookViewId="0"/>
  </sheetViews>
  <sheetFormatPr baseColWidth="10" defaultRowHeight="12.75" x14ac:dyDescent="0.2"/>
  <cols>
    <col min="1" max="1" width="1.140625" style="123" customWidth="1"/>
    <col min="2" max="2" width="65.7109375" style="123" customWidth="1"/>
    <col min="3" max="6" width="10.7109375" style="123" customWidth="1"/>
    <col min="7" max="7" width="1.7109375" style="123" customWidth="1"/>
    <col min="8" max="9" width="10.7109375" style="123" customWidth="1"/>
    <col min="10" max="10" width="12.28515625" style="123" bestFit="1" customWidth="1"/>
    <col min="11" max="11" width="11.42578125" style="123"/>
    <col min="12" max="13" width="16.7109375" style="123" customWidth="1"/>
    <col min="14" max="16384" width="11.42578125" style="123"/>
  </cols>
  <sheetData>
    <row r="3" spans="1:13" ht="15" x14ac:dyDescent="0.2">
      <c r="A3" s="128"/>
      <c r="B3" s="437" t="s">
        <v>2</v>
      </c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</row>
    <row r="4" spans="1:13" ht="15.75" customHeight="1" x14ac:dyDescent="0.2">
      <c r="A4" s="72"/>
      <c r="B4" s="438" t="s">
        <v>152</v>
      </c>
      <c r="C4" s="438"/>
      <c r="D4" s="438"/>
      <c r="E4" s="438"/>
      <c r="F4" s="438"/>
      <c r="G4" s="438"/>
      <c r="H4" s="438"/>
      <c r="I4" s="438"/>
      <c r="J4" s="438"/>
      <c r="K4" s="438"/>
      <c r="L4" s="438"/>
      <c r="M4" s="438"/>
    </row>
    <row r="5" spans="1:13" ht="15.75" customHeight="1" thickBot="1" x14ac:dyDescent="0.25">
      <c r="A5" s="184"/>
      <c r="B5" s="431" t="s">
        <v>173</v>
      </c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</row>
    <row r="6" spans="1:13" ht="36.75" thickTop="1" x14ac:dyDescent="0.2">
      <c r="A6" s="195"/>
      <c r="B6" s="432" t="s">
        <v>143</v>
      </c>
      <c r="C6" s="439">
        <v>2010</v>
      </c>
      <c r="D6" s="439"/>
      <c r="E6" s="439">
        <v>2012</v>
      </c>
      <c r="F6" s="439"/>
      <c r="G6" s="187"/>
      <c r="H6" s="260" t="s">
        <v>237</v>
      </c>
      <c r="I6" s="260" t="s">
        <v>29</v>
      </c>
      <c r="J6" s="434" t="s">
        <v>28</v>
      </c>
      <c r="K6" s="434" t="s">
        <v>151</v>
      </c>
      <c r="L6" s="434" t="s">
        <v>141</v>
      </c>
      <c r="M6" s="434" t="s">
        <v>87</v>
      </c>
    </row>
    <row r="7" spans="1:13" ht="42" customHeight="1" thickBot="1" x14ac:dyDescent="0.25">
      <c r="A7" s="302"/>
      <c r="B7" s="433"/>
      <c r="C7" s="235" t="s">
        <v>226</v>
      </c>
      <c r="D7" s="179" t="s">
        <v>229</v>
      </c>
      <c r="E7" s="235" t="s">
        <v>226</v>
      </c>
      <c r="F7" s="179" t="s">
        <v>229</v>
      </c>
      <c r="G7" s="179"/>
      <c r="H7" s="425" t="s">
        <v>207</v>
      </c>
      <c r="I7" s="425"/>
      <c r="J7" s="425"/>
      <c r="K7" s="425"/>
      <c r="L7" s="425"/>
      <c r="M7" s="425"/>
    </row>
    <row r="8" spans="1:13" x14ac:dyDescent="0.2">
      <c r="B8" s="271" t="s">
        <v>116</v>
      </c>
      <c r="C8" s="127">
        <v>0.50885766744613647</v>
      </c>
      <c r="D8" s="277">
        <v>5.499672144651413E-3</v>
      </c>
      <c r="E8" s="127">
        <v>0.49766144156455994</v>
      </c>
      <c r="F8" s="277">
        <v>4.7504724934697151E-3</v>
      </c>
      <c r="G8" s="65"/>
      <c r="H8" s="64">
        <f>-(C8-E8)</f>
        <v>-1.1196225881576538E-2</v>
      </c>
      <c r="I8" s="64">
        <f>SQRT(D8*D8+F8*F8)</f>
        <v>7.267281652025539E-3</v>
      </c>
      <c r="J8" s="64">
        <f>H8/I8</f>
        <v>-1.5406346441046388</v>
      </c>
      <c r="K8" s="64">
        <f>IF(J8&gt;0,(1-NORMSDIST(J8)),(NORMSDIST(J8)))</f>
        <v>6.1702865642852427E-2</v>
      </c>
      <c r="L8" s="150" t="str">
        <f>IF(K8&lt;0.05,  "Significativa","No significativa")</f>
        <v>No significativa</v>
      </c>
      <c r="M8" s="151" t="str">
        <f>IF(L8="Significativa",IF(H8&lt;0,"Disminución","Aumento"),"Sin cambio")</f>
        <v>Sin cambio</v>
      </c>
    </row>
    <row r="9" spans="1:13" ht="25.5" x14ac:dyDescent="0.2">
      <c r="B9" s="271" t="s">
        <v>203</v>
      </c>
      <c r="C9" s="127">
        <v>4.2343912124633789</v>
      </c>
      <c r="D9" s="277">
        <v>0.1628631055355072</v>
      </c>
      <c r="E9" s="127">
        <v>3.9721944332122803</v>
      </c>
      <c r="F9" s="277">
        <v>0.15119114518165588</v>
      </c>
      <c r="G9" s="124"/>
      <c r="H9" s="64">
        <f t="shared" ref="H9:H16" si="0">-(C9-E9)</f>
        <v>-0.26219677925109863</v>
      </c>
      <c r="I9" s="64">
        <f t="shared" ref="I9:I16" si="1">SQRT(D9*D9+F9*F9)</f>
        <v>0.22222320654245431</v>
      </c>
      <c r="J9" s="64">
        <f t="shared" ref="J9:J16" si="2">H9/I9</f>
        <v>-1.1798802804198023</v>
      </c>
      <c r="K9" s="64">
        <f t="shared" ref="K9:K16" si="3">IF(J9&gt;0,(1-NORMSDIST(J9)),(NORMSDIST(J9)))</f>
        <v>0.1190239169460468</v>
      </c>
      <c r="L9" s="150" t="str">
        <f t="shared" ref="L9:L16" si="4">IF(K9&lt;0.05,  "Significativa","No significativa")</f>
        <v>No significativa</v>
      </c>
      <c r="M9" s="151" t="str">
        <f t="shared" ref="M9:M16" si="5">IF(L9="Significativa",IF(H9&lt;0,"Disminución","Aumento"),"Sin cambio")</f>
        <v>Sin cambio</v>
      </c>
    </row>
    <row r="10" spans="1:13" ht="14.25" x14ac:dyDescent="0.2">
      <c r="B10" s="271" t="s">
        <v>181</v>
      </c>
      <c r="C10" s="127"/>
      <c r="D10" s="277"/>
      <c r="E10" s="127"/>
      <c r="F10" s="277"/>
      <c r="G10" s="124"/>
      <c r="H10" s="64"/>
      <c r="I10" s="64"/>
      <c r="J10" s="64"/>
      <c r="K10" s="64"/>
      <c r="L10" s="150"/>
      <c r="M10" s="151"/>
    </row>
    <row r="11" spans="1:13" x14ac:dyDescent="0.2">
      <c r="B11" s="307" t="s">
        <v>117</v>
      </c>
      <c r="C11" s="127">
        <v>3.0104684829711914</v>
      </c>
      <c r="D11" s="277">
        <v>9.638851135969162E-2</v>
      </c>
      <c r="E11" s="127">
        <v>2.9878621101379395</v>
      </c>
      <c r="F11" s="277">
        <v>9.0270631015300751E-2</v>
      </c>
      <c r="G11" s="124"/>
      <c r="H11" s="64">
        <f t="shared" si="0"/>
        <v>-2.2606372833251953E-2</v>
      </c>
      <c r="I11" s="64">
        <f t="shared" si="1"/>
        <v>0.13205882002364697</v>
      </c>
      <c r="J11" s="64">
        <f t="shared" si="2"/>
        <v>-0.1711841195400956</v>
      </c>
      <c r="K11" s="64">
        <f t="shared" si="3"/>
        <v>0.43203949697640853</v>
      </c>
      <c r="L11" s="150" t="str">
        <f t="shared" si="4"/>
        <v>No significativa</v>
      </c>
      <c r="M11" s="151" t="str">
        <f t="shared" si="5"/>
        <v>Sin cambio</v>
      </c>
    </row>
    <row r="12" spans="1:13" x14ac:dyDescent="0.2">
      <c r="B12" s="307" t="s">
        <v>118</v>
      </c>
      <c r="C12" s="279">
        <v>0</v>
      </c>
      <c r="D12" s="277"/>
      <c r="E12" s="279">
        <v>0</v>
      </c>
      <c r="F12" s="277"/>
      <c r="G12" s="124"/>
      <c r="H12" s="64"/>
      <c r="I12" s="64"/>
      <c r="J12" s="64"/>
      <c r="K12" s="64"/>
      <c r="L12" s="150"/>
      <c r="M12" s="151"/>
    </row>
    <row r="13" spans="1:13" x14ac:dyDescent="0.2">
      <c r="B13" s="307" t="s">
        <v>119</v>
      </c>
      <c r="C13" s="127">
        <v>57.304340362548828</v>
      </c>
      <c r="D13" s="277">
        <v>0.56583046913146973</v>
      </c>
      <c r="E13" s="127">
        <v>57.418399810791016</v>
      </c>
      <c r="F13" s="277">
        <v>0.30106261372566223</v>
      </c>
      <c r="G13" s="124"/>
      <c r="H13" s="64">
        <f t="shared" si="0"/>
        <v>0.1140594482421875</v>
      </c>
      <c r="I13" s="64">
        <f t="shared" si="1"/>
        <v>0.64093901206032577</v>
      </c>
      <c r="J13" s="64">
        <f t="shared" si="2"/>
        <v>0.17795678854925454</v>
      </c>
      <c r="K13" s="64">
        <f t="shared" si="3"/>
        <v>0.42937845586364709</v>
      </c>
      <c r="L13" s="150" t="str">
        <f t="shared" si="4"/>
        <v>No significativa</v>
      </c>
      <c r="M13" s="151" t="str">
        <f t="shared" si="5"/>
        <v>Sin cambio</v>
      </c>
    </row>
    <row r="14" spans="1:13" x14ac:dyDescent="0.2">
      <c r="B14" s="307" t="s">
        <v>120</v>
      </c>
      <c r="C14" s="127">
        <v>39.685192108154297</v>
      </c>
      <c r="D14" s="277">
        <v>0.53881114721298218</v>
      </c>
      <c r="E14" s="127">
        <v>39.593734741210938</v>
      </c>
      <c r="F14" s="277">
        <v>0.29865270853042603</v>
      </c>
      <c r="G14" s="125"/>
      <c r="H14" s="64">
        <f t="shared" si="0"/>
        <v>-9.1457366943359375E-2</v>
      </c>
      <c r="I14" s="64">
        <f t="shared" si="1"/>
        <v>0.61604455413024273</v>
      </c>
      <c r="J14" s="64">
        <f t="shared" si="2"/>
        <v>-0.14845901376805884</v>
      </c>
      <c r="K14" s="64">
        <f t="shared" si="3"/>
        <v>0.44099026486819581</v>
      </c>
      <c r="L14" s="150" t="str">
        <f t="shared" si="4"/>
        <v>No significativa</v>
      </c>
      <c r="M14" s="151" t="str">
        <f t="shared" si="5"/>
        <v>Sin cambio</v>
      </c>
    </row>
    <row r="15" spans="1:13" ht="14.25" x14ac:dyDescent="0.2">
      <c r="B15" s="271" t="s">
        <v>182</v>
      </c>
      <c r="C15" s="127"/>
      <c r="D15" s="277"/>
      <c r="E15" s="127"/>
      <c r="F15" s="277"/>
      <c r="G15" s="126"/>
      <c r="H15" s="64"/>
      <c r="I15" s="64"/>
      <c r="J15" s="64"/>
      <c r="K15" s="64"/>
      <c r="L15" s="150"/>
      <c r="M15" s="151"/>
    </row>
    <row r="16" spans="1:13" ht="12.75" customHeight="1" x14ac:dyDescent="0.2">
      <c r="B16" s="307" t="s">
        <v>121</v>
      </c>
      <c r="C16" s="127">
        <v>9.9851770401000977</v>
      </c>
      <c r="D16" s="277">
        <v>0.22251643240451813</v>
      </c>
      <c r="E16" s="127">
        <v>0</v>
      </c>
      <c r="F16" s="277">
        <v>0</v>
      </c>
      <c r="G16" s="126"/>
      <c r="H16" s="64">
        <f t="shared" si="0"/>
        <v>-9.9851770401000977</v>
      </c>
      <c r="I16" s="64">
        <f t="shared" si="1"/>
        <v>0.22251643240451813</v>
      </c>
      <c r="J16" s="64">
        <f t="shared" si="2"/>
        <v>-44.873886086524152</v>
      </c>
      <c r="K16" s="64">
        <f t="shared" si="3"/>
        <v>0</v>
      </c>
      <c r="L16" s="150" t="str">
        <f t="shared" si="4"/>
        <v>Significativa</v>
      </c>
      <c r="M16" s="151" t="str">
        <f t="shared" si="5"/>
        <v>Disminución</v>
      </c>
    </row>
    <row r="17" spans="1:13" ht="12.75" customHeight="1" x14ac:dyDescent="0.2">
      <c r="B17" s="307" t="s">
        <v>122</v>
      </c>
      <c r="C17" s="127">
        <v>68.634811401367188</v>
      </c>
      <c r="D17" s="277">
        <v>0.80283784866333008</v>
      </c>
      <c r="E17" s="127">
        <v>87.200942993164062</v>
      </c>
      <c r="F17" s="277">
        <v>0.22897340357303619</v>
      </c>
      <c r="G17" s="126"/>
      <c r="H17" s="64">
        <f>-(C17-E17)</f>
        <v>18.566131591796875</v>
      </c>
      <c r="I17" s="64">
        <f>SQRT(D17*D17+F17*F17)</f>
        <v>0.83485174180221045</v>
      </c>
      <c r="J17" s="64">
        <f>H17/I17</f>
        <v>22.23883674449527</v>
      </c>
      <c r="K17" s="64">
        <f>IF(J17&gt;0,(1-NORMSDIST(J17)),(NORMSDIST(J17)))</f>
        <v>0</v>
      </c>
      <c r="L17" s="150" t="str">
        <f>IF(K17&lt;0.05,  "Significativa","No significativa")</f>
        <v>Significativa</v>
      </c>
      <c r="M17" s="151" t="str">
        <f>IF(L17="Significativa",IF(H17&lt;0,"Disminución","Aumento"),"Sin cambio")</f>
        <v>Aumento</v>
      </c>
    </row>
    <row r="18" spans="1:13" ht="13.5" customHeight="1" thickBot="1" x14ac:dyDescent="0.25">
      <c r="A18" s="129"/>
      <c r="B18" s="308" t="s">
        <v>123</v>
      </c>
      <c r="C18" s="280">
        <v>21.380008697509766</v>
      </c>
      <c r="D18" s="278">
        <v>0.89281547069549561</v>
      </c>
      <c r="E18" s="280">
        <v>12.799056053161621</v>
      </c>
      <c r="F18" s="278">
        <v>0.22897340357303619</v>
      </c>
      <c r="G18" s="225"/>
      <c r="H18" s="181">
        <f>-(C18-E18)</f>
        <v>-8.5809526443481445</v>
      </c>
      <c r="I18" s="181">
        <f>SQRT(D18*D18+F18*F18)</f>
        <v>0.92170943591624355</v>
      </c>
      <c r="J18" s="181">
        <f>H18/I18</f>
        <v>-9.3098240182580732</v>
      </c>
      <c r="K18" s="181">
        <f>IF(J18&gt;0,(1-NORMSDIST(J18)),(NORMSDIST(J18)))</f>
        <v>6.4022163180192152E-21</v>
      </c>
      <c r="L18" s="226" t="str">
        <f>IF(K18&lt;0.05,  "Significativa","No significativa")</f>
        <v>Significativa</v>
      </c>
      <c r="M18" s="224" t="str">
        <f>IF(L18="Significativa",IF(H18&lt;0,"Disminución","Aumento"),"Sin cambio")</f>
        <v>Disminución</v>
      </c>
    </row>
    <row r="19" spans="1:13" ht="13.5" thickTop="1" x14ac:dyDescent="0.2">
      <c r="B19" s="435" t="s">
        <v>124</v>
      </c>
      <c r="C19" s="435"/>
      <c r="D19" s="435"/>
      <c r="E19" s="435"/>
    </row>
    <row r="20" spans="1:13" x14ac:dyDescent="0.2">
      <c r="B20" s="436" t="s">
        <v>190</v>
      </c>
      <c r="C20" s="436"/>
      <c r="D20" s="436"/>
      <c r="E20" s="436"/>
    </row>
    <row r="21" spans="1:13" x14ac:dyDescent="0.2">
      <c r="B21" s="130" t="s">
        <v>125</v>
      </c>
      <c r="C21" s="130"/>
      <c r="D21" s="130"/>
      <c r="E21" s="130"/>
      <c r="F21" s="130"/>
    </row>
    <row r="22" spans="1:13" x14ac:dyDescent="0.2">
      <c r="B22" s="435" t="s">
        <v>126</v>
      </c>
      <c r="C22" s="435"/>
      <c r="D22" s="435"/>
      <c r="E22" s="435"/>
      <c r="F22" s="435"/>
      <c r="G22" s="435"/>
      <c r="H22" s="435"/>
      <c r="I22" s="435"/>
      <c r="J22" s="435"/>
      <c r="K22" s="435"/>
      <c r="L22" s="435"/>
      <c r="M22" s="435"/>
    </row>
    <row r="23" spans="1:13" s="12" customFormat="1" ht="12.75" customHeight="1" x14ac:dyDescent="0.2">
      <c r="B23" s="146" t="s">
        <v>228</v>
      </c>
    </row>
    <row r="24" spans="1:13" x14ac:dyDescent="0.2">
      <c r="B24" s="435" t="s">
        <v>158</v>
      </c>
      <c r="C24" s="435"/>
      <c r="D24" s="435"/>
      <c r="E24" s="435"/>
    </row>
    <row r="25" spans="1:13" x14ac:dyDescent="0.2">
      <c r="B25" s="144"/>
    </row>
  </sheetData>
  <mergeCells count="15">
    <mergeCell ref="B19:E19"/>
    <mergeCell ref="B20:E20"/>
    <mergeCell ref="B22:M22"/>
    <mergeCell ref="B24:E24"/>
    <mergeCell ref="B3:M3"/>
    <mergeCell ref="B4:M4"/>
    <mergeCell ref="B5:M5"/>
    <mergeCell ref="B6:B7"/>
    <mergeCell ref="C6:D6"/>
    <mergeCell ref="E6:F6"/>
    <mergeCell ref="J6:J7"/>
    <mergeCell ref="K6:K7"/>
    <mergeCell ref="L6:L7"/>
    <mergeCell ref="M6:M7"/>
    <mergeCell ref="H7:I7"/>
  </mergeCells>
  <printOptions horizontalCentered="1"/>
  <pageMargins left="0.94488188976377963" right="0.86614173228346458" top="0.74803149606299213" bottom="0.98425196850393704" header="0" footer="1.17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6:AK82"/>
  <sheetViews>
    <sheetView zoomScaleNormal="100" workbookViewId="0"/>
  </sheetViews>
  <sheetFormatPr baseColWidth="10" defaultRowHeight="12.75" x14ac:dyDescent="0.2"/>
  <cols>
    <col min="1" max="1" width="1.7109375" style="12" customWidth="1"/>
    <col min="2" max="2" width="18.7109375" style="53" customWidth="1"/>
    <col min="3" max="6" width="10.7109375" style="12" customWidth="1"/>
    <col min="7" max="7" width="1.7109375" style="12" customWidth="1"/>
    <col min="8" max="11" width="11.7109375" style="12" customWidth="1"/>
    <col min="12" max="13" width="14.7109375" style="84" customWidth="1"/>
    <col min="14" max="14" width="1.7109375" style="12" customWidth="1"/>
    <col min="15" max="18" width="10.7109375" style="12" customWidth="1"/>
    <col min="19" max="19" width="0.85546875" style="12" customWidth="1"/>
    <col min="20" max="22" width="10.7109375" style="12" customWidth="1"/>
    <col min="23" max="23" width="11.7109375" style="12" customWidth="1"/>
    <col min="24" max="25" width="14.7109375" style="84" customWidth="1"/>
    <col min="26" max="26" width="1.7109375" style="12" customWidth="1"/>
    <col min="27" max="30" width="10.7109375" style="12" customWidth="1"/>
    <col min="31" max="31" width="1.7109375" style="12" customWidth="1"/>
    <col min="32" max="34" width="10.7109375" style="12" customWidth="1"/>
    <col min="35" max="35" width="11.7109375" style="12" customWidth="1"/>
    <col min="36" max="37" width="16.7109375" style="12" customWidth="1"/>
    <col min="38" max="16384" width="11.42578125" style="12"/>
  </cols>
  <sheetData>
    <row r="6" spans="1:37" ht="15" x14ac:dyDescent="0.2">
      <c r="B6" s="445" t="s">
        <v>3</v>
      </c>
      <c r="C6" s="445"/>
      <c r="D6" s="445"/>
      <c r="E6" s="445"/>
      <c r="F6" s="445"/>
      <c r="G6" s="445"/>
      <c r="H6" s="445"/>
      <c r="I6" s="445"/>
      <c r="J6" s="445"/>
      <c r="K6" s="445"/>
      <c r="L6" s="445"/>
      <c r="M6" s="445"/>
      <c r="N6" s="445"/>
      <c r="O6" s="445"/>
      <c r="P6" s="445"/>
      <c r="Q6" s="445"/>
      <c r="R6" s="445"/>
      <c r="S6" s="445"/>
      <c r="T6" s="445"/>
      <c r="U6" s="445"/>
      <c r="V6" s="445"/>
      <c r="W6" s="445"/>
      <c r="X6" s="445"/>
      <c r="Y6" s="445"/>
      <c r="Z6" s="445"/>
      <c r="AA6" s="445"/>
      <c r="AB6" s="445"/>
      <c r="AC6" s="445"/>
      <c r="AD6" s="445"/>
      <c r="AE6" s="445"/>
      <c r="AF6" s="445"/>
      <c r="AG6" s="445"/>
      <c r="AH6" s="445"/>
      <c r="AI6" s="445"/>
      <c r="AJ6" s="445"/>
      <c r="AK6" s="445"/>
    </row>
    <row r="7" spans="1:37" ht="15.75" customHeight="1" x14ac:dyDescent="0.2">
      <c r="B7" s="446" t="s">
        <v>152</v>
      </c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  <c r="O7" s="446"/>
      <c r="P7" s="446"/>
      <c r="Q7" s="446"/>
      <c r="R7" s="446"/>
      <c r="S7" s="446"/>
      <c r="T7" s="446"/>
      <c r="U7" s="446"/>
      <c r="V7" s="446"/>
      <c r="W7" s="446"/>
      <c r="X7" s="446"/>
      <c r="Y7" s="446"/>
      <c r="Z7" s="446"/>
      <c r="AA7" s="446"/>
      <c r="AB7" s="446"/>
      <c r="AC7" s="446"/>
      <c r="AD7" s="446"/>
      <c r="AE7" s="446"/>
      <c r="AF7" s="446"/>
      <c r="AG7" s="446"/>
      <c r="AH7" s="446"/>
      <c r="AI7" s="446"/>
      <c r="AJ7" s="446"/>
      <c r="AK7" s="446"/>
    </row>
    <row r="8" spans="1:37" s="24" customFormat="1" ht="15.75" customHeight="1" thickBot="1" x14ac:dyDescent="0.25">
      <c r="A8" s="28"/>
      <c r="B8" s="447" t="s">
        <v>240</v>
      </c>
      <c r="C8" s="447"/>
      <c r="D8" s="447"/>
      <c r="E8" s="447"/>
      <c r="F8" s="447"/>
      <c r="G8" s="447"/>
      <c r="H8" s="447"/>
      <c r="I8" s="447"/>
      <c r="J8" s="447"/>
      <c r="K8" s="447"/>
      <c r="L8" s="447"/>
      <c r="M8" s="447"/>
      <c r="N8" s="447"/>
      <c r="O8" s="447"/>
      <c r="P8" s="447"/>
      <c r="Q8" s="447"/>
      <c r="R8" s="447"/>
      <c r="S8" s="447"/>
      <c r="T8" s="447"/>
      <c r="U8" s="447"/>
      <c r="V8" s="447"/>
      <c r="W8" s="447"/>
      <c r="X8" s="447"/>
      <c r="Y8" s="447"/>
      <c r="Z8" s="447"/>
      <c r="AA8" s="447"/>
      <c r="AB8" s="447"/>
      <c r="AC8" s="447"/>
      <c r="AD8" s="447"/>
      <c r="AE8" s="447"/>
      <c r="AF8" s="447"/>
      <c r="AG8" s="447"/>
      <c r="AH8" s="447"/>
      <c r="AI8" s="447"/>
      <c r="AJ8" s="447"/>
      <c r="AK8" s="447"/>
    </row>
    <row r="9" spans="1:37" ht="24" customHeight="1" thickTop="1" x14ac:dyDescent="0.2">
      <c r="A9" s="192"/>
      <c r="B9" s="421" t="s">
        <v>91</v>
      </c>
      <c r="C9" s="449" t="s">
        <v>90</v>
      </c>
      <c r="D9" s="449"/>
      <c r="E9" s="449"/>
      <c r="F9" s="449"/>
      <c r="G9" s="449"/>
      <c r="H9" s="449"/>
      <c r="I9" s="449"/>
      <c r="J9" s="449"/>
      <c r="K9" s="449"/>
      <c r="L9" s="449"/>
      <c r="M9" s="449"/>
      <c r="N9" s="192"/>
      <c r="O9" s="449" t="s">
        <v>89</v>
      </c>
      <c r="P9" s="449"/>
      <c r="Q9" s="449"/>
      <c r="R9" s="449"/>
      <c r="S9" s="421"/>
      <c r="T9" s="449"/>
      <c r="U9" s="449"/>
      <c r="V9" s="449"/>
      <c r="W9" s="449"/>
      <c r="X9" s="449"/>
      <c r="Y9" s="449"/>
      <c r="Z9" s="192"/>
      <c r="AA9" s="449" t="s">
        <v>88</v>
      </c>
      <c r="AB9" s="449"/>
      <c r="AC9" s="449"/>
      <c r="AD9" s="449"/>
      <c r="AE9" s="421"/>
      <c r="AF9" s="449"/>
      <c r="AG9" s="449"/>
      <c r="AH9" s="449"/>
      <c r="AI9" s="449"/>
      <c r="AJ9" s="449"/>
      <c r="AK9" s="449"/>
    </row>
    <row r="10" spans="1:37" ht="45" customHeight="1" x14ac:dyDescent="0.2">
      <c r="A10" s="174"/>
      <c r="B10" s="448"/>
      <c r="C10" s="442">
        <v>2010</v>
      </c>
      <c r="D10" s="442"/>
      <c r="E10" s="442">
        <v>2012</v>
      </c>
      <c r="F10" s="442"/>
      <c r="G10" s="174"/>
      <c r="H10" s="259" t="s">
        <v>206</v>
      </c>
      <c r="I10" s="259" t="s">
        <v>29</v>
      </c>
      <c r="J10" s="443" t="s">
        <v>28</v>
      </c>
      <c r="K10" s="443" t="s">
        <v>151</v>
      </c>
      <c r="L10" s="440" t="s">
        <v>141</v>
      </c>
      <c r="M10" s="440" t="s">
        <v>87</v>
      </c>
      <c r="N10" s="174"/>
      <c r="O10" s="442">
        <v>2010</v>
      </c>
      <c r="P10" s="442"/>
      <c r="Q10" s="442">
        <v>2012</v>
      </c>
      <c r="R10" s="442"/>
      <c r="S10" s="176"/>
      <c r="T10" s="259" t="s">
        <v>206</v>
      </c>
      <c r="U10" s="259" t="s">
        <v>29</v>
      </c>
      <c r="V10" s="443" t="s">
        <v>28</v>
      </c>
      <c r="W10" s="443" t="s">
        <v>151</v>
      </c>
      <c r="X10" s="440" t="s">
        <v>141</v>
      </c>
      <c r="Y10" s="440" t="s">
        <v>87</v>
      </c>
      <c r="Z10" s="174"/>
      <c r="AA10" s="442">
        <v>2010</v>
      </c>
      <c r="AB10" s="442"/>
      <c r="AC10" s="442">
        <v>2012</v>
      </c>
      <c r="AD10" s="442"/>
      <c r="AE10" s="176"/>
      <c r="AF10" s="259" t="s">
        <v>206</v>
      </c>
      <c r="AG10" s="259" t="s">
        <v>29</v>
      </c>
      <c r="AH10" s="443" t="s">
        <v>28</v>
      </c>
      <c r="AI10" s="443" t="s">
        <v>151</v>
      </c>
      <c r="AJ10" s="443" t="s">
        <v>141</v>
      </c>
      <c r="AK10" s="443" t="s">
        <v>87</v>
      </c>
    </row>
    <row r="11" spans="1:37" ht="45" customHeight="1" thickBot="1" x14ac:dyDescent="0.25">
      <c r="A11" s="106"/>
      <c r="B11" s="422"/>
      <c r="C11" s="106" t="s">
        <v>78</v>
      </c>
      <c r="D11" s="106" t="s">
        <v>149</v>
      </c>
      <c r="E11" s="106" t="s">
        <v>78</v>
      </c>
      <c r="F11" s="106" t="s">
        <v>149</v>
      </c>
      <c r="G11" s="193"/>
      <c r="H11" s="425" t="s">
        <v>207</v>
      </c>
      <c r="I11" s="425"/>
      <c r="J11" s="444"/>
      <c r="K11" s="444"/>
      <c r="L11" s="441"/>
      <c r="M11" s="441"/>
      <c r="N11" s="175"/>
      <c r="O11" s="106" t="s">
        <v>78</v>
      </c>
      <c r="P11" s="106" t="s">
        <v>149</v>
      </c>
      <c r="Q11" s="106" t="s">
        <v>78</v>
      </c>
      <c r="R11" s="106" t="s">
        <v>149</v>
      </c>
      <c r="S11" s="193"/>
      <c r="T11" s="425" t="s">
        <v>207</v>
      </c>
      <c r="U11" s="425"/>
      <c r="V11" s="444"/>
      <c r="W11" s="444"/>
      <c r="X11" s="441"/>
      <c r="Y11" s="441"/>
      <c r="Z11" s="175"/>
      <c r="AA11" s="106" t="s">
        <v>78</v>
      </c>
      <c r="AB11" s="106" t="s">
        <v>149</v>
      </c>
      <c r="AC11" s="106" t="s">
        <v>78</v>
      </c>
      <c r="AD11" s="106" t="s">
        <v>149</v>
      </c>
      <c r="AE11" s="193"/>
      <c r="AF11" s="425" t="s">
        <v>207</v>
      </c>
      <c r="AG11" s="425"/>
      <c r="AH11" s="444"/>
      <c r="AI11" s="444"/>
      <c r="AJ11" s="444"/>
      <c r="AK11" s="444"/>
    </row>
    <row r="12" spans="1:37" x14ac:dyDescent="0.2">
      <c r="A12" s="55"/>
      <c r="B12" s="51" t="s">
        <v>68</v>
      </c>
      <c r="C12" s="346">
        <v>38.030067443847656</v>
      </c>
      <c r="D12" s="71">
        <v>2.0181670188903809</v>
      </c>
      <c r="E12" s="346">
        <v>37.697643280029297</v>
      </c>
      <c r="F12" s="71">
        <v>1.4312306642532349</v>
      </c>
      <c r="G12" s="73"/>
      <c r="H12" s="330">
        <f t="shared" ref="H12:H44" si="0">-(C12-E12)</f>
        <v>-0.33242416381835938</v>
      </c>
      <c r="I12" s="64">
        <f t="shared" ref="I12:I44" si="1">SQRT(D12*D12+F12*F12)</f>
        <v>2.4741502239022681</v>
      </c>
      <c r="J12" s="64">
        <f t="shared" ref="J12:J43" si="2">H12/I12</f>
        <v>-0.13435892477622269</v>
      </c>
      <c r="K12" s="397">
        <f t="shared" ref="K12:K43" si="3">IF(J12&gt;0,(1-NORMSDIST(J12)),(NORMSDIST(J12)))</f>
        <v>0.4465593801730523</v>
      </c>
      <c r="L12" s="151" t="str">
        <f t="shared" ref="L12:L43" si="4">IF(K12&lt;0.05,  "Significativa","No significativa")</f>
        <v>No significativa</v>
      </c>
      <c r="M12" s="68" t="str">
        <f t="shared" ref="M12:M43" si="5">IF(L12="Significativa",IF(H12&lt;0,"Disminución","Aumento"),"Sin cambio")</f>
        <v>Sin cambio</v>
      </c>
      <c r="N12" s="55"/>
      <c r="O12" s="346">
        <v>34.417873382568359</v>
      </c>
      <c r="P12" s="71">
        <v>1.8619617223739624</v>
      </c>
      <c r="Q12" s="346">
        <v>34.449913024902344</v>
      </c>
      <c r="R12" s="71">
        <v>1.3610893487930298</v>
      </c>
      <c r="S12" s="73"/>
      <c r="T12" s="330">
        <f t="shared" ref="T12:T44" si="6">-(O12-Q12)</f>
        <v>3.2039642333984375E-2</v>
      </c>
      <c r="U12" s="64">
        <f t="shared" ref="U12:U44" si="7">SQRT(P12*P12+R12*R12)</f>
        <v>2.3063966855213018</v>
      </c>
      <c r="V12" s="64">
        <f t="shared" ref="V12:V44" si="8">T12/U12</f>
        <v>1.3891644284401421E-2</v>
      </c>
      <c r="W12" s="397">
        <f t="shared" ref="W12:W44" si="9">IF(V12&gt;0,(1-NORMSDIST(V12)),(NORMSDIST(V12)))</f>
        <v>0.4944582139914897</v>
      </c>
      <c r="X12" s="151" t="str">
        <f t="shared" ref="X12:X44" si="10">IF(W12&lt;0.05,  "Significativa","No significativa")</f>
        <v>No significativa</v>
      </c>
      <c r="Y12" s="68" t="str">
        <f t="shared" ref="Y12:Y44" si="11">IF(X12="Significativa",IF(T12&lt;0,"Disminución","Aumento"),"Sin cambio")</f>
        <v>Sin cambio</v>
      </c>
      <c r="Z12" s="55"/>
      <c r="AA12" s="346">
        <v>3.6121931076049805</v>
      </c>
      <c r="AB12" s="71">
        <v>0.48551085591316223</v>
      </c>
      <c r="AC12" s="346">
        <v>3.2477333545684814</v>
      </c>
      <c r="AD12" s="71">
        <v>0.45591267943382263</v>
      </c>
      <c r="AE12" s="73"/>
      <c r="AF12" s="330">
        <f t="shared" ref="AF12:AF44" si="12">-(AA12-AC12)</f>
        <v>-0.36445975303649902</v>
      </c>
      <c r="AG12" s="64">
        <f t="shared" ref="AG12:AG44" si="13">SQRT(AB12*AB12+AD12*AD12)</f>
        <v>0.66601588755679009</v>
      </c>
      <c r="AH12" s="64">
        <f t="shared" ref="AH12:AH44" si="14">AF12/AG12</f>
        <v>-0.54722381229294947</v>
      </c>
      <c r="AI12" s="397">
        <f>IF(AH12&gt;0,(1-NORMSDIST(AH12)),(NORMSDIST(AH12)))</f>
        <v>0.29211248931293138</v>
      </c>
      <c r="AJ12" s="281" t="str">
        <f t="shared" ref="AJ12:AJ44" si="15">IF(AI12&lt;0.05,  "Significativa","No significativa")</f>
        <v>No significativa</v>
      </c>
      <c r="AK12" s="282" t="str">
        <f t="shared" ref="AK12:AK44" si="16">IF(AJ12="Significativa",IF(AF12&lt;0,"Disminución","Aumento"),"Sin cambio")</f>
        <v>Sin cambio</v>
      </c>
    </row>
    <row r="13" spans="1:37" x14ac:dyDescent="0.2">
      <c r="A13" s="55"/>
      <c r="B13" s="51" t="s">
        <v>67</v>
      </c>
      <c r="C13" s="346">
        <v>31.520187377929688</v>
      </c>
      <c r="D13" s="71">
        <v>1.5530866384506226</v>
      </c>
      <c r="E13" s="346">
        <v>30.209377288818359</v>
      </c>
      <c r="F13" s="71">
        <v>1.4208827018737793</v>
      </c>
      <c r="G13" s="73"/>
      <c r="H13" s="330">
        <f t="shared" si="0"/>
        <v>-1.3108100891113281</v>
      </c>
      <c r="I13" s="64">
        <f t="shared" si="1"/>
        <v>2.1049906790810229</v>
      </c>
      <c r="J13" s="64">
        <f t="shared" si="2"/>
        <v>-0.62271538878432908</v>
      </c>
      <c r="K13" s="397">
        <f t="shared" si="3"/>
        <v>0.26673578413597576</v>
      </c>
      <c r="L13" s="151" t="str">
        <f t="shared" si="4"/>
        <v>No significativa</v>
      </c>
      <c r="M13" s="68" t="str">
        <f t="shared" si="5"/>
        <v>Sin cambio</v>
      </c>
      <c r="N13" s="55"/>
      <c r="O13" s="346">
        <v>28.497875213623047</v>
      </c>
      <c r="P13" s="71">
        <v>1.3249883651733398</v>
      </c>
      <c r="Q13" s="346">
        <v>27.472602844238281</v>
      </c>
      <c r="R13" s="71">
        <v>1.3006360530853271</v>
      </c>
      <c r="S13" s="73"/>
      <c r="T13" s="330">
        <f t="shared" si="6"/>
        <v>-1.0252723693847656</v>
      </c>
      <c r="U13" s="64">
        <f t="shared" si="7"/>
        <v>1.8566766844095657</v>
      </c>
      <c r="V13" s="64">
        <f t="shared" si="8"/>
        <v>-0.55220835054047568</v>
      </c>
      <c r="W13" s="397">
        <f t="shared" si="9"/>
        <v>0.29040280689962039</v>
      </c>
      <c r="X13" s="151" t="str">
        <f t="shared" si="10"/>
        <v>No significativa</v>
      </c>
      <c r="Y13" s="68" t="str">
        <f t="shared" si="11"/>
        <v>Sin cambio</v>
      </c>
      <c r="Z13" s="55"/>
      <c r="AA13" s="346">
        <v>3.0223119258880615</v>
      </c>
      <c r="AB13" s="71">
        <v>0.54428994655609131</v>
      </c>
      <c r="AC13" s="346">
        <v>2.7367722988128662</v>
      </c>
      <c r="AD13" s="71">
        <v>0.42020055651664734</v>
      </c>
      <c r="AE13" s="73"/>
      <c r="AF13" s="330">
        <f t="shared" si="12"/>
        <v>-0.28553962707519531</v>
      </c>
      <c r="AG13" s="64">
        <f t="shared" si="13"/>
        <v>0.68761911958505983</v>
      </c>
      <c r="AH13" s="64">
        <f t="shared" si="14"/>
        <v>-0.41525841696708887</v>
      </c>
      <c r="AI13" s="397">
        <f t="shared" ref="AI13:AI43" si="17">IF(AH13&gt;0,(1-NORMSDIST(AH13)),(NORMSDIST(AH13)))</f>
        <v>0.3389763693174902</v>
      </c>
      <c r="AJ13" s="281" t="str">
        <f t="shared" si="15"/>
        <v>No significativa</v>
      </c>
      <c r="AK13" s="282" t="str">
        <f t="shared" si="16"/>
        <v>Sin cambio</v>
      </c>
    </row>
    <row r="14" spans="1:37" x14ac:dyDescent="0.2">
      <c r="A14" s="55"/>
      <c r="B14" s="51" t="s">
        <v>66</v>
      </c>
      <c r="C14" s="346">
        <v>30.99468994140625</v>
      </c>
      <c r="D14" s="71">
        <v>1.9206168651580811</v>
      </c>
      <c r="E14" s="346">
        <v>30.108837127685547</v>
      </c>
      <c r="F14" s="71">
        <v>1.840573787689209</v>
      </c>
      <c r="G14" s="73"/>
      <c r="H14" s="330">
        <f t="shared" si="0"/>
        <v>-0.88585281372070313</v>
      </c>
      <c r="I14" s="64">
        <f t="shared" si="1"/>
        <v>2.6601655983525268</v>
      </c>
      <c r="J14" s="64">
        <f t="shared" si="2"/>
        <v>-0.33300664224412296</v>
      </c>
      <c r="K14" s="397">
        <f t="shared" si="3"/>
        <v>0.36956463463035305</v>
      </c>
      <c r="L14" s="151" t="str">
        <f t="shared" si="4"/>
        <v>No significativa</v>
      </c>
      <c r="M14" s="68" t="str">
        <f t="shared" si="5"/>
        <v>Sin cambio</v>
      </c>
      <c r="N14" s="55"/>
      <c r="O14" s="346">
        <v>26.396146774291992</v>
      </c>
      <c r="P14" s="71">
        <v>1.8973816633224487</v>
      </c>
      <c r="Q14" s="346">
        <v>26.634880065917969</v>
      </c>
      <c r="R14" s="71">
        <v>1.6168719530105591</v>
      </c>
      <c r="S14" s="73"/>
      <c r="T14" s="330">
        <f t="shared" si="6"/>
        <v>0.23873329162597656</v>
      </c>
      <c r="U14" s="64">
        <f t="shared" si="7"/>
        <v>2.4928562110046464</v>
      </c>
      <c r="V14" s="64">
        <f t="shared" si="8"/>
        <v>9.5766972267431597E-2</v>
      </c>
      <c r="W14" s="397">
        <f t="shared" si="9"/>
        <v>0.46185282453562881</v>
      </c>
      <c r="X14" s="151" t="str">
        <f t="shared" si="10"/>
        <v>No significativa</v>
      </c>
      <c r="Y14" s="68" t="str">
        <f t="shared" si="11"/>
        <v>Sin cambio</v>
      </c>
      <c r="Z14" s="55"/>
      <c r="AA14" s="346">
        <v>4.5985417366027832</v>
      </c>
      <c r="AB14" s="71">
        <v>1.5499911308288574</v>
      </c>
      <c r="AC14" s="346">
        <v>3.4739539623260498</v>
      </c>
      <c r="AD14" s="71">
        <v>0.53346127271652222</v>
      </c>
      <c r="AE14" s="73"/>
      <c r="AF14" s="330">
        <f t="shared" si="12"/>
        <v>-1.1245877742767334</v>
      </c>
      <c r="AG14" s="64">
        <f t="shared" si="13"/>
        <v>1.6392234244106116</v>
      </c>
      <c r="AH14" s="64">
        <f t="shared" si="14"/>
        <v>-0.68604911175002437</v>
      </c>
      <c r="AI14" s="397">
        <f t="shared" si="17"/>
        <v>0.2463410696184008</v>
      </c>
      <c r="AJ14" s="281" t="str">
        <f t="shared" si="15"/>
        <v>No significativa</v>
      </c>
      <c r="AK14" s="282" t="str">
        <f t="shared" si="16"/>
        <v>Sin cambio</v>
      </c>
    </row>
    <row r="15" spans="1:37" x14ac:dyDescent="0.2">
      <c r="A15" s="55"/>
      <c r="B15" s="51" t="s">
        <v>65</v>
      </c>
      <c r="C15" s="346">
        <v>50.240413665771484</v>
      </c>
      <c r="D15" s="71">
        <v>1.717176079750061</v>
      </c>
      <c r="E15" s="346">
        <v>44.487636566162109</v>
      </c>
      <c r="F15" s="71">
        <v>1.7372366189956665</v>
      </c>
      <c r="G15" s="73"/>
      <c r="H15" s="330">
        <f t="shared" si="0"/>
        <v>-5.752777099609375</v>
      </c>
      <c r="I15" s="64">
        <f t="shared" si="1"/>
        <v>2.4426798315058162</v>
      </c>
      <c r="J15" s="64">
        <f t="shared" si="2"/>
        <v>-2.3551089362632571</v>
      </c>
      <c r="K15" s="397">
        <f t="shared" si="3"/>
        <v>9.2586381423217356E-3</v>
      </c>
      <c r="L15" s="151" t="str">
        <f t="shared" si="4"/>
        <v>Significativa</v>
      </c>
      <c r="M15" s="68" t="str">
        <f t="shared" si="5"/>
        <v>Disminución</v>
      </c>
      <c r="N15" s="55"/>
      <c r="O15" s="346">
        <v>38.102592468261719</v>
      </c>
      <c r="P15" s="71">
        <v>1.4401160478591919</v>
      </c>
      <c r="Q15" s="346">
        <v>37.767005920410156</v>
      </c>
      <c r="R15" s="71">
        <v>1.3273272514343262</v>
      </c>
      <c r="S15" s="73"/>
      <c r="T15" s="330">
        <f t="shared" si="6"/>
        <v>-0.3355865478515625</v>
      </c>
      <c r="U15" s="64">
        <f t="shared" si="7"/>
        <v>1.958502454351738</v>
      </c>
      <c r="V15" s="64">
        <f t="shared" si="8"/>
        <v>-0.17134854598006682</v>
      </c>
      <c r="W15" s="397">
        <f t="shared" si="9"/>
        <v>0.43197485534294244</v>
      </c>
      <c r="X15" s="151" t="str">
        <f t="shared" si="10"/>
        <v>No significativa</v>
      </c>
      <c r="Y15" s="68" t="str">
        <f t="shared" si="11"/>
        <v>Sin cambio</v>
      </c>
      <c r="Z15" s="55"/>
      <c r="AA15" s="346">
        <v>12.137820243835449</v>
      </c>
      <c r="AB15" s="71">
        <v>1.4555201530456543</v>
      </c>
      <c r="AC15" s="346">
        <v>6.7206306457519531</v>
      </c>
      <c r="AD15" s="71">
        <v>0.89336055517196655</v>
      </c>
      <c r="AE15" s="73"/>
      <c r="AF15" s="330">
        <f t="shared" si="12"/>
        <v>-5.4171895980834961</v>
      </c>
      <c r="AG15" s="64">
        <f t="shared" si="13"/>
        <v>1.7078149775251443</v>
      </c>
      <c r="AH15" s="64">
        <f t="shared" si="14"/>
        <v>-3.1720002865496233</v>
      </c>
      <c r="AI15" s="397">
        <f t="shared" si="17"/>
        <v>7.5696428812365715E-4</v>
      </c>
      <c r="AJ15" s="281" t="str">
        <f t="shared" si="15"/>
        <v>Significativa</v>
      </c>
      <c r="AK15" s="282" t="str">
        <f t="shared" si="16"/>
        <v>Disminución</v>
      </c>
    </row>
    <row r="16" spans="1:37" x14ac:dyDescent="0.2">
      <c r="A16" s="55"/>
      <c r="B16" s="51" t="s">
        <v>64</v>
      </c>
      <c r="C16" s="346">
        <v>27.802675247192383</v>
      </c>
      <c r="D16" s="71">
        <v>1.5877677202224731</v>
      </c>
      <c r="E16" s="346">
        <v>27.925962448120117</v>
      </c>
      <c r="F16" s="71">
        <v>1.4046891927719116</v>
      </c>
      <c r="G16" s="73"/>
      <c r="H16" s="330">
        <f t="shared" si="0"/>
        <v>0.12328720092773438</v>
      </c>
      <c r="I16" s="64">
        <f t="shared" si="1"/>
        <v>2.1199429383053392</v>
      </c>
      <c r="J16" s="64">
        <f t="shared" si="2"/>
        <v>5.815590537841972E-2</v>
      </c>
      <c r="K16" s="397">
        <f t="shared" si="3"/>
        <v>0.47681222182579308</v>
      </c>
      <c r="L16" s="151" t="str">
        <f t="shared" si="4"/>
        <v>No significativa</v>
      </c>
      <c r="M16" s="68" t="str">
        <f t="shared" si="5"/>
        <v>Sin cambio</v>
      </c>
      <c r="N16" s="55"/>
      <c r="O16" s="346">
        <v>24.915359497070313</v>
      </c>
      <c r="P16" s="71">
        <v>1.4247220754623413</v>
      </c>
      <c r="Q16" s="346">
        <v>24.754947662353516</v>
      </c>
      <c r="R16" s="71">
        <v>1.3765451908111572</v>
      </c>
      <c r="S16" s="73"/>
      <c r="T16" s="330">
        <f t="shared" si="6"/>
        <v>-0.16041183471679688</v>
      </c>
      <c r="U16" s="64">
        <f t="shared" si="7"/>
        <v>1.9810879977060702</v>
      </c>
      <c r="V16" s="64">
        <f t="shared" si="8"/>
        <v>-8.0971584756729637E-2</v>
      </c>
      <c r="W16" s="397">
        <f t="shared" si="9"/>
        <v>0.46773227518105409</v>
      </c>
      <c r="X16" s="151" t="str">
        <f t="shared" si="10"/>
        <v>No significativa</v>
      </c>
      <c r="Y16" s="68" t="str">
        <f t="shared" si="11"/>
        <v>Sin cambio</v>
      </c>
      <c r="Z16" s="55"/>
      <c r="AA16" s="346">
        <v>2.8873167037963867</v>
      </c>
      <c r="AB16" s="71">
        <v>0.47451350092887878</v>
      </c>
      <c r="AC16" s="346">
        <v>3.1710155010223389</v>
      </c>
      <c r="AD16" s="71">
        <v>0.6476515531539917</v>
      </c>
      <c r="AE16" s="73"/>
      <c r="AF16" s="330">
        <f t="shared" si="12"/>
        <v>0.28369879722595215</v>
      </c>
      <c r="AG16" s="64">
        <f t="shared" si="13"/>
        <v>0.80287956560530216</v>
      </c>
      <c r="AH16" s="64">
        <f t="shared" si="14"/>
        <v>0.35335162255881758</v>
      </c>
      <c r="AI16" s="397">
        <f t="shared" si="17"/>
        <v>0.36191242453951555</v>
      </c>
      <c r="AJ16" s="281" t="str">
        <f t="shared" si="15"/>
        <v>No significativa</v>
      </c>
      <c r="AK16" s="282" t="str">
        <f t="shared" si="16"/>
        <v>Sin cambio</v>
      </c>
    </row>
    <row r="17" spans="1:37" x14ac:dyDescent="0.2">
      <c r="A17" s="55"/>
      <c r="B17" s="51" t="s">
        <v>63</v>
      </c>
      <c r="C17" s="346">
        <v>34.670547485351562</v>
      </c>
      <c r="D17" s="71">
        <v>1.8632230758666992</v>
      </c>
      <c r="E17" s="346">
        <v>34.256710052490234</v>
      </c>
      <c r="F17" s="71">
        <v>1.6454739570617676</v>
      </c>
      <c r="G17" s="73"/>
      <c r="H17" s="330">
        <f t="shared" si="0"/>
        <v>-0.41383743286132813</v>
      </c>
      <c r="I17" s="64">
        <f t="shared" si="1"/>
        <v>2.4857966074903786</v>
      </c>
      <c r="J17" s="64">
        <f t="shared" si="2"/>
        <v>-0.16648081006077642</v>
      </c>
      <c r="K17" s="397">
        <f t="shared" si="3"/>
        <v>0.43388929189148262</v>
      </c>
      <c r="L17" s="151" t="str">
        <f t="shared" si="4"/>
        <v>No significativa</v>
      </c>
      <c r="M17" s="68" t="str">
        <f t="shared" si="5"/>
        <v>Sin cambio</v>
      </c>
      <c r="N17" s="55"/>
      <c r="O17" s="346">
        <v>32.566642761230469</v>
      </c>
      <c r="P17" s="71">
        <v>1.8028987646102905</v>
      </c>
      <c r="Q17" s="346">
        <v>30.588298797607422</v>
      </c>
      <c r="R17" s="71">
        <v>1.4140567779541016</v>
      </c>
      <c r="S17" s="73"/>
      <c r="T17" s="330">
        <f t="shared" si="6"/>
        <v>-1.9783439636230469</v>
      </c>
      <c r="U17" s="64">
        <f t="shared" si="7"/>
        <v>2.2912879624157343</v>
      </c>
      <c r="V17" s="64">
        <f t="shared" si="8"/>
        <v>-0.86342004849414622</v>
      </c>
      <c r="W17" s="397">
        <f t="shared" si="9"/>
        <v>0.19395328020418878</v>
      </c>
      <c r="X17" s="151" t="str">
        <f t="shared" si="10"/>
        <v>No significativa</v>
      </c>
      <c r="Y17" s="68" t="str">
        <f t="shared" si="11"/>
        <v>Sin cambio</v>
      </c>
      <c r="Z17" s="55"/>
      <c r="AA17" s="346">
        <v>2.1039023399353027</v>
      </c>
      <c r="AB17" s="71">
        <v>0.41660511493682861</v>
      </c>
      <c r="AC17" s="346">
        <v>3.6684136390686035</v>
      </c>
      <c r="AD17" s="71">
        <v>0.68727457523345947</v>
      </c>
      <c r="AE17" s="73"/>
      <c r="AF17" s="330">
        <f t="shared" si="12"/>
        <v>1.5645112991333008</v>
      </c>
      <c r="AG17" s="64">
        <f t="shared" si="13"/>
        <v>0.80368287499103797</v>
      </c>
      <c r="AH17" s="64">
        <f t="shared" si="14"/>
        <v>1.9466774119714159</v>
      </c>
      <c r="AI17" s="397">
        <f t="shared" si="17"/>
        <v>2.5786710653739275E-2</v>
      </c>
      <c r="AJ17" s="281" t="str">
        <f t="shared" si="15"/>
        <v>Significativa</v>
      </c>
      <c r="AK17" s="282" t="str">
        <f t="shared" si="16"/>
        <v>Aumento</v>
      </c>
    </row>
    <row r="18" spans="1:37" ht="12" customHeight="1" x14ac:dyDescent="0.2">
      <c r="A18" s="55"/>
      <c r="B18" s="51" t="s">
        <v>62</v>
      </c>
      <c r="C18" s="346">
        <v>78.333122253417969</v>
      </c>
      <c r="D18" s="71">
        <v>1.2868887186050415</v>
      </c>
      <c r="E18" s="346">
        <v>74.577293395996094</v>
      </c>
      <c r="F18" s="71">
        <v>1.6402221918106079</v>
      </c>
      <c r="G18" s="73"/>
      <c r="H18" s="330">
        <f t="shared" si="0"/>
        <v>-3.755828857421875</v>
      </c>
      <c r="I18" s="64">
        <f t="shared" si="1"/>
        <v>2.0848048859739658</v>
      </c>
      <c r="J18" s="64">
        <f t="shared" si="2"/>
        <v>-1.8015253526553641</v>
      </c>
      <c r="K18" s="397">
        <f t="shared" si="3"/>
        <v>3.5810057498772259E-2</v>
      </c>
      <c r="L18" s="151" t="str">
        <f t="shared" si="4"/>
        <v>Significativa</v>
      </c>
      <c r="M18" s="68" t="str">
        <f t="shared" si="5"/>
        <v>Disminución</v>
      </c>
      <c r="N18" s="55"/>
      <c r="O18" s="346">
        <v>45.568260192871094</v>
      </c>
      <c r="P18" s="71">
        <v>2.0202319622039795</v>
      </c>
      <c r="Q18" s="346">
        <v>46.689109802246094</v>
      </c>
      <c r="R18" s="71">
        <v>2.0833368301391602</v>
      </c>
      <c r="S18" s="73"/>
      <c r="T18" s="330">
        <f t="shared" si="6"/>
        <v>1.120849609375</v>
      </c>
      <c r="U18" s="64">
        <f t="shared" si="7"/>
        <v>2.9020043985019774</v>
      </c>
      <c r="V18" s="64">
        <f t="shared" si="8"/>
        <v>0.38623291196718573</v>
      </c>
      <c r="W18" s="397">
        <f t="shared" si="9"/>
        <v>0.34966209052529573</v>
      </c>
      <c r="X18" s="151" t="str">
        <f t="shared" si="10"/>
        <v>No significativa</v>
      </c>
      <c r="Y18" s="68" t="str">
        <f t="shared" si="11"/>
        <v>Sin cambio</v>
      </c>
      <c r="Z18" s="55"/>
      <c r="AA18" s="346">
        <v>32.764858245849609</v>
      </c>
      <c r="AB18" s="71">
        <v>2.6202576160430908</v>
      </c>
      <c r="AC18" s="346">
        <v>27.888187408447266</v>
      </c>
      <c r="AD18" s="71">
        <v>2.7464454174041748</v>
      </c>
      <c r="AE18" s="73"/>
      <c r="AF18" s="330">
        <f t="shared" si="12"/>
        <v>-4.8766708374023437</v>
      </c>
      <c r="AG18" s="64">
        <f t="shared" si="13"/>
        <v>3.795880978799548</v>
      </c>
      <c r="AH18" s="64">
        <f t="shared" si="14"/>
        <v>-1.2847270145294696</v>
      </c>
      <c r="AI18" s="397">
        <f t="shared" si="17"/>
        <v>9.9443847335242044E-2</v>
      </c>
      <c r="AJ18" s="281" t="str">
        <f t="shared" si="15"/>
        <v>No significativa</v>
      </c>
      <c r="AK18" s="282" t="str">
        <f t="shared" si="16"/>
        <v>Sin cambio</v>
      </c>
    </row>
    <row r="19" spans="1:37" x14ac:dyDescent="0.2">
      <c r="A19" s="55"/>
      <c r="B19" s="51" t="s">
        <v>61</v>
      </c>
      <c r="C19" s="346">
        <v>38.806587219238281</v>
      </c>
      <c r="D19" s="71">
        <v>1.6682584285736084</v>
      </c>
      <c r="E19" s="346">
        <v>35.254501342773438</v>
      </c>
      <c r="F19" s="71">
        <v>1.8444451093673706</v>
      </c>
      <c r="G19" s="73"/>
      <c r="H19" s="330">
        <f t="shared" si="0"/>
        <v>-3.5520858764648437</v>
      </c>
      <c r="I19" s="64">
        <f t="shared" si="1"/>
        <v>2.4869788792782495</v>
      </c>
      <c r="J19" s="64">
        <f t="shared" si="2"/>
        <v>-1.4282734389347531</v>
      </c>
      <c r="K19" s="397">
        <f t="shared" si="3"/>
        <v>7.6606584904039474E-2</v>
      </c>
      <c r="L19" s="151" t="str">
        <f t="shared" si="4"/>
        <v>No significativa</v>
      </c>
      <c r="M19" s="68" t="str">
        <f t="shared" si="5"/>
        <v>Sin cambio</v>
      </c>
      <c r="N19" s="55"/>
      <c r="O19" s="346">
        <v>32.245735168457031</v>
      </c>
      <c r="P19" s="71">
        <v>1.3667207956314087</v>
      </c>
      <c r="Q19" s="346">
        <v>31.570547103881836</v>
      </c>
      <c r="R19" s="71">
        <v>1.6054849624633789</v>
      </c>
      <c r="S19" s="73"/>
      <c r="T19" s="330">
        <f t="shared" si="6"/>
        <v>-0.67518806457519531</v>
      </c>
      <c r="U19" s="64">
        <f t="shared" si="7"/>
        <v>2.1084372643992491</v>
      </c>
      <c r="V19" s="64">
        <f t="shared" si="8"/>
        <v>-0.32023151742557288</v>
      </c>
      <c r="W19" s="397">
        <f t="shared" si="9"/>
        <v>0.37439641635634024</v>
      </c>
      <c r="X19" s="151" t="str">
        <f t="shared" si="10"/>
        <v>No significativa</v>
      </c>
      <c r="Y19" s="68" t="str">
        <f t="shared" si="11"/>
        <v>Sin cambio</v>
      </c>
      <c r="Z19" s="55"/>
      <c r="AA19" s="346">
        <v>6.560854434967041</v>
      </c>
      <c r="AB19" s="71">
        <v>1.0111126899719238</v>
      </c>
      <c r="AC19" s="346">
        <v>3.6839544773101807</v>
      </c>
      <c r="AD19" s="71">
        <v>0.71554434299468994</v>
      </c>
      <c r="AE19" s="73"/>
      <c r="AF19" s="330">
        <f t="shared" si="12"/>
        <v>-2.8768999576568604</v>
      </c>
      <c r="AG19" s="64">
        <f t="shared" si="13"/>
        <v>1.2386898637729955</v>
      </c>
      <c r="AH19" s="64">
        <f t="shared" si="14"/>
        <v>-2.3225345114990672</v>
      </c>
      <c r="AI19" s="397">
        <f t="shared" si="17"/>
        <v>1.0102086178219968E-2</v>
      </c>
      <c r="AJ19" s="281" t="str">
        <f t="shared" si="15"/>
        <v>Significativa</v>
      </c>
      <c r="AK19" s="282" t="str">
        <f t="shared" si="16"/>
        <v>Disminución</v>
      </c>
    </row>
    <row r="20" spans="1:37" x14ac:dyDescent="0.2">
      <c r="A20" s="55"/>
      <c r="B20" s="51" t="s">
        <v>60</v>
      </c>
      <c r="C20" s="346">
        <v>28.544145584106445</v>
      </c>
      <c r="D20" s="71">
        <v>1.3008931875228882</v>
      </c>
      <c r="E20" s="346">
        <v>28.905750274658203</v>
      </c>
      <c r="F20" s="71">
        <v>1.5027120113372803</v>
      </c>
      <c r="G20" s="73"/>
      <c r="H20" s="330">
        <f t="shared" si="0"/>
        <v>0.36160469055175781</v>
      </c>
      <c r="I20" s="64">
        <f t="shared" si="1"/>
        <v>1.987578042332123</v>
      </c>
      <c r="J20" s="64">
        <f t="shared" si="2"/>
        <v>0.18193232308376142</v>
      </c>
      <c r="K20" s="397">
        <f t="shared" si="3"/>
        <v>0.42781791881939513</v>
      </c>
      <c r="L20" s="151" t="str">
        <f t="shared" si="4"/>
        <v>No significativa</v>
      </c>
      <c r="M20" s="68" t="str">
        <f t="shared" si="5"/>
        <v>Sin cambio</v>
      </c>
      <c r="N20" s="55"/>
      <c r="O20" s="346">
        <v>26.399642944335938</v>
      </c>
      <c r="P20" s="71">
        <v>1.2488030195236206</v>
      </c>
      <c r="Q20" s="346">
        <v>26.450544357299805</v>
      </c>
      <c r="R20" s="71">
        <v>1.3846731185913086</v>
      </c>
      <c r="S20" s="73"/>
      <c r="T20" s="330">
        <f t="shared" si="6"/>
        <v>5.0901412963867188E-2</v>
      </c>
      <c r="U20" s="64">
        <f t="shared" si="7"/>
        <v>1.8646255996635606</v>
      </c>
      <c r="V20" s="64">
        <f t="shared" si="8"/>
        <v>2.7298463012119682E-2</v>
      </c>
      <c r="W20" s="397">
        <f t="shared" si="9"/>
        <v>0.48911084137582561</v>
      </c>
      <c r="X20" s="151" t="str">
        <f t="shared" si="10"/>
        <v>No significativa</v>
      </c>
      <c r="Y20" s="68" t="str">
        <f t="shared" si="11"/>
        <v>Sin cambio</v>
      </c>
      <c r="Z20" s="55"/>
      <c r="AA20" s="346">
        <v>2.1445052623748779</v>
      </c>
      <c r="AB20" s="71">
        <v>0.36954957246780396</v>
      </c>
      <c r="AC20" s="346">
        <v>2.4552052021026611</v>
      </c>
      <c r="AD20" s="71">
        <v>0.47824326157569885</v>
      </c>
      <c r="AE20" s="73"/>
      <c r="AF20" s="330">
        <f t="shared" si="12"/>
        <v>0.3106999397277832</v>
      </c>
      <c r="AG20" s="64">
        <f t="shared" si="13"/>
        <v>0.6043868825129306</v>
      </c>
      <c r="AH20" s="64">
        <f t="shared" si="14"/>
        <v>0.51407459148674672</v>
      </c>
      <c r="AI20" s="397">
        <f t="shared" si="17"/>
        <v>0.30359992049826678</v>
      </c>
      <c r="AJ20" s="281" t="str">
        <f t="shared" si="15"/>
        <v>No significativa</v>
      </c>
      <c r="AK20" s="282" t="str">
        <f t="shared" si="16"/>
        <v>Sin cambio</v>
      </c>
    </row>
    <row r="21" spans="1:37" x14ac:dyDescent="0.2">
      <c r="A21" s="55"/>
      <c r="B21" s="51" t="s">
        <v>59</v>
      </c>
      <c r="C21" s="346">
        <v>51.574165344238281</v>
      </c>
      <c r="D21" s="71">
        <v>1.7392637729644775</v>
      </c>
      <c r="E21" s="346">
        <v>49.973415374755859</v>
      </c>
      <c r="F21" s="71">
        <v>1.4758200645446777</v>
      </c>
      <c r="G21" s="73"/>
      <c r="H21" s="330">
        <f t="shared" si="0"/>
        <v>-1.6007499694824219</v>
      </c>
      <c r="I21" s="64">
        <f t="shared" si="1"/>
        <v>2.281026815900963</v>
      </c>
      <c r="J21" s="64">
        <f t="shared" si="2"/>
        <v>-0.70176727354700363</v>
      </c>
      <c r="K21" s="397">
        <f t="shared" si="3"/>
        <v>0.24141215559008017</v>
      </c>
      <c r="L21" s="151" t="str">
        <f t="shared" si="4"/>
        <v>No significativa</v>
      </c>
      <c r="M21" s="68" t="str">
        <f t="shared" si="5"/>
        <v>Sin cambio</v>
      </c>
      <c r="N21" s="55"/>
      <c r="O21" s="346">
        <v>41.237663269042969</v>
      </c>
      <c r="P21" s="71">
        <v>1.4900331497192383</v>
      </c>
      <c r="Q21" s="346">
        <v>42.726497650146484</v>
      </c>
      <c r="R21" s="71">
        <v>1.1453250646591187</v>
      </c>
      <c r="S21" s="73"/>
      <c r="T21" s="330">
        <f t="shared" si="6"/>
        <v>1.4888343811035156</v>
      </c>
      <c r="U21" s="64">
        <f t="shared" si="7"/>
        <v>1.8793531576046711</v>
      </c>
      <c r="V21" s="64">
        <f t="shared" si="8"/>
        <v>0.79220575179233954</v>
      </c>
      <c r="W21" s="397">
        <f t="shared" si="9"/>
        <v>0.214120357675048</v>
      </c>
      <c r="X21" s="151" t="str">
        <f t="shared" si="10"/>
        <v>No significativa</v>
      </c>
      <c r="Y21" s="68" t="str">
        <f t="shared" si="11"/>
        <v>Sin cambio</v>
      </c>
      <c r="Z21" s="55"/>
      <c r="AA21" s="346">
        <v>10.336496353149414</v>
      </c>
      <c r="AB21" s="71">
        <v>1.1308181285858154</v>
      </c>
      <c r="AC21" s="346">
        <v>7.2469167709350586</v>
      </c>
      <c r="AD21" s="71">
        <v>0.92414951324462891</v>
      </c>
      <c r="AE21" s="73"/>
      <c r="AF21" s="330">
        <f t="shared" si="12"/>
        <v>-3.0895795822143555</v>
      </c>
      <c r="AG21" s="64">
        <f t="shared" si="13"/>
        <v>1.4604115730740463</v>
      </c>
      <c r="AH21" s="64">
        <f t="shared" si="14"/>
        <v>-2.1155540254389003</v>
      </c>
      <c r="AI21" s="397">
        <f t="shared" si="17"/>
        <v>1.7191377740286323E-2</v>
      </c>
      <c r="AJ21" s="281" t="str">
        <f t="shared" si="15"/>
        <v>Significativa</v>
      </c>
      <c r="AK21" s="282" t="str">
        <f t="shared" si="16"/>
        <v>Disminución</v>
      </c>
    </row>
    <row r="22" spans="1:37" x14ac:dyDescent="0.2">
      <c r="A22" s="55"/>
      <c r="B22" s="51" t="s">
        <v>58</v>
      </c>
      <c r="C22" s="346">
        <v>48.480499267578125</v>
      </c>
      <c r="D22" s="71">
        <v>1.8984072208404541</v>
      </c>
      <c r="E22" s="346">
        <v>44.361000061035156</v>
      </c>
      <c r="F22" s="71">
        <v>1.6637289524078369</v>
      </c>
      <c r="G22" s="73"/>
      <c r="H22" s="330">
        <f t="shared" si="0"/>
        <v>-4.1194992065429687</v>
      </c>
      <c r="I22" s="64">
        <f t="shared" si="1"/>
        <v>2.5242709845060722</v>
      </c>
      <c r="J22" s="64">
        <f t="shared" si="2"/>
        <v>-1.6319560109942146</v>
      </c>
      <c r="K22" s="397">
        <f t="shared" si="3"/>
        <v>5.1344376653105629E-2</v>
      </c>
      <c r="L22" s="151" t="str">
        <f t="shared" si="4"/>
        <v>No significativa</v>
      </c>
      <c r="M22" s="68" t="str">
        <f t="shared" si="5"/>
        <v>Sin cambio</v>
      </c>
      <c r="N22" s="55"/>
      <c r="O22" s="346">
        <v>40.414257049560547</v>
      </c>
      <c r="P22" s="71">
        <v>1.7085244655609131</v>
      </c>
      <c r="Q22" s="346">
        <v>38.110084533691406</v>
      </c>
      <c r="R22" s="71">
        <v>1.4921952486038208</v>
      </c>
      <c r="S22" s="73"/>
      <c r="T22" s="330">
        <f t="shared" si="6"/>
        <v>-2.3041725158691406</v>
      </c>
      <c r="U22" s="64">
        <f t="shared" si="7"/>
        <v>2.2684140956571448</v>
      </c>
      <c r="V22" s="64">
        <f t="shared" si="8"/>
        <v>-1.0157636210603942</v>
      </c>
      <c r="W22" s="397">
        <f t="shared" si="9"/>
        <v>0.15487098174554423</v>
      </c>
      <c r="X22" s="151" t="str">
        <f t="shared" si="10"/>
        <v>No significativa</v>
      </c>
      <c r="Y22" s="68" t="str">
        <f t="shared" si="11"/>
        <v>Sin cambio</v>
      </c>
      <c r="Z22" s="55"/>
      <c r="AA22" s="346">
        <v>8.0662441253662109</v>
      </c>
      <c r="AB22" s="71">
        <v>0.98671966791152954</v>
      </c>
      <c r="AC22" s="346">
        <v>6.2509117126464844</v>
      </c>
      <c r="AD22" s="71">
        <v>0.95760327577590942</v>
      </c>
      <c r="AE22" s="73"/>
      <c r="AF22" s="330">
        <f t="shared" si="12"/>
        <v>-1.8153324127197266</v>
      </c>
      <c r="AG22" s="64">
        <f t="shared" si="13"/>
        <v>1.3749980861151012</v>
      </c>
      <c r="AH22" s="64">
        <f t="shared" si="14"/>
        <v>-1.3202435923738187</v>
      </c>
      <c r="AI22" s="397">
        <f t="shared" si="17"/>
        <v>9.3376850940582526E-2</v>
      </c>
      <c r="AJ22" s="281" t="str">
        <f t="shared" si="15"/>
        <v>No significativa</v>
      </c>
      <c r="AK22" s="282" t="str">
        <f t="shared" si="16"/>
        <v>Sin cambio</v>
      </c>
    </row>
    <row r="23" spans="1:37" x14ac:dyDescent="0.2">
      <c r="A23" s="55"/>
      <c r="B23" s="51" t="s">
        <v>57</v>
      </c>
      <c r="C23" s="346">
        <v>67.426124572753906</v>
      </c>
      <c r="D23" s="71">
        <v>1.7607793807983398</v>
      </c>
      <c r="E23" s="346">
        <v>69.48431396484375</v>
      </c>
      <c r="F23" s="71">
        <v>1.8661551475524902</v>
      </c>
      <c r="G23" s="73"/>
      <c r="H23" s="330">
        <f t="shared" si="0"/>
        <v>2.0581893920898437</v>
      </c>
      <c r="I23" s="64">
        <f t="shared" si="1"/>
        <v>2.5657121940274674</v>
      </c>
      <c r="J23" s="64">
        <f t="shared" si="2"/>
        <v>0.80219028341563459</v>
      </c>
      <c r="K23" s="397">
        <f t="shared" si="3"/>
        <v>0.2112214480615624</v>
      </c>
      <c r="L23" s="151" t="str">
        <f t="shared" si="4"/>
        <v>No significativa</v>
      </c>
      <c r="M23" s="68" t="str">
        <f t="shared" si="5"/>
        <v>Sin cambio</v>
      </c>
      <c r="N23" s="55"/>
      <c r="O23" s="346">
        <v>38.381160736083984</v>
      </c>
      <c r="P23" s="71">
        <v>1.7549391984939575</v>
      </c>
      <c r="Q23" s="346">
        <v>41.125301361083984</v>
      </c>
      <c r="R23" s="71">
        <v>1.5436758995056152</v>
      </c>
      <c r="S23" s="73"/>
      <c r="T23" s="330">
        <f t="shared" si="6"/>
        <v>2.744140625</v>
      </c>
      <c r="U23" s="64">
        <f t="shared" si="7"/>
        <v>2.337251991789735</v>
      </c>
      <c r="V23" s="64">
        <f t="shared" si="8"/>
        <v>1.1740884742593343</v>
      </c>
      <c r="W23" s="397">
        <f t="shared" si="9"/>
        <v>0.12017979477552432</v>
      </c>
      <c r="X23" s="151" t="str">
        <f t="shared" si="10"/>
        <v>No significativa</v>
      </c>
      <c r="Y23" s="68" t="str">
        <f t="shared" si="11"/>
        <v>Sin cambio</v>
      </c>
      <c r="Z23" s="55"/>
      <c r="AA23" s="346">
        <v>29.044956207275391</v>
      </c>
      <c r="AB23" s="71">
        <v>2.1122279167175293</v>
      </c>
      <c r="AC23" s="346">
        <v>28.359014511108398</v>
      </c>
      <c r="AD23" s="71">
        <v>2.0147871971130371</v>
      </c>
      <c r="AE23" s="73"/>
      <c r="AF23" s="330">
        <f t="shared" si="12"/>
        <v>-0.68594169616699219</v>
      </c>
      <c r="AG23" s="64">
        <f t="shared" si="13"/>
        <v>2.9190536517528214</v>
      </c>
      <c r="AH23" s="64">
        <f t="shared" si="14"/>
        <v>-0.23498769738442482</v>
      </c>
      <c r="AI23" s="397">
        <f t="shared" si="17"/>
        <v>0.40710914098166767</v>
      </c>
      <c r="AJ23" s="281" t="str">
        <f t="shared" si="15"/>
        <v>No significativa</v>
      </c>
      <c r="AK23" s="282" t="str">
        <f t="shared" si="16"/>
        <v>Sin cambio</v>
      </c>
    </row>
    <row r="24" spans="1:37" x14ac:dyDescent="0.2">
      <c r="A24" s="55"/>
      <c r="B24" s="51" t="s">
        <v>56</v>
      </c>
      <c r="C24" s="346">
        <v>54.579032897949219</v>
      </c>
      <c r="D24" s="71">
        <v>2.7291259765625</v>
      </c>
      <c r="E24" s="346">
        <v>52.687728881835938</v>
      </c>
      <c r="F24" s="71">
        <v>1.951350212097168</v>
      </c>
      <c r="G24" s="73"/>
      <c r="H24" s="330">
        <f t="shared" si="0"/>
        <v>-1.8913040161132812</v>
      </c>
      <c r="I24" s="64">
        <f t="shared" si="1"/>
        <v>3.3549808115993573</v>
      </c>
      <c r="J24" s="64">
        <f t="shared" si="2"/>
        <v>-0.56373020363465964</v>
      </c>
      <c r="K24" s="397">
        <f t="shared" si="3"/>
        <v>0.28646887935673926</v>
      </c>
      <c r="L24" s="151" t="str">
        <f t="shared" si="4"/>
        <v>No significativa</v>
      </c>
      <c r="M24" s="68" t="str">
        <f t="shared" si="5"/>
        <v>Sin cambio</v>
      </c>
      <c r="N24" s="55"/>
      <c r="O24" s="346">
        <v>42.254783630371094</v>
      </c>
      <c r="P24" s="71">
        <v>2.0344712734222412</v>
      </c>
      <c r="Q24" s="346">
        <v>44.369537353515625</v>
      </c>
      <c r="R24" s="71">
        <v>1.7534030675888062</v>
      </c>
      <c r="S24" s="73"/>
      <c r="T24" s="330">
        <f t="shared" si="6"/>
        <v>2.1147537231445313</v>
      </c>
      <c r="U24" s="64">
        <f t="shared" si="7"/>
        <v>2.6857951671358244</v>
      </c>
      <c r="V24" s="64">
        <f t="shared" si="8"/>
        <v>0.78738458875095041</v>
      </c>
      <c r="W24" s="397">
        <f t="shared" si="9"/>
        <v>0.2155283827842065</v>
      </c>
      <c r="X24" s="151" t="str">
        <f t="shared" si="10"/>
        <v>No significativa</v>
      </c>
      <c r="Y24" s="68" t="str">
        <f t="shared" si="11"/>
        <v>Sin cambio</v>
      </c>
      <c r="Z24" s="55"/>
      <c r="AA24" s="346">
        <v>12.324249267578125</v>
      </c>
      <c r="AB24" s="71">
        <v>1.8134868144989014</v>
      </c>
      <c r="AC24" s="346">
        <v>8.3181924819946289</v>
      </c>
      <c r="AD24" s="71">
        <v>1.0003566741943359</v>
      </c>
      <c r="AE24" s="73"/>
      <c r="AF24" s="330">
        <f t="shared" si="12"/>
        <v>-4.0060567855834961</v>
      </c>
      <c r="AG24" s="64">
        <f t="shared" si="13"/>
        <v>2.0710982357113159</v>
      </c>
      <c r="AH24" s="64">
        <f t="shared" si="14"/>
        <v>-1.9342669104286216</v>
      </c>
      <c r="AI24" s="397">
        <f t="shared" si="17"/>
        <v>2.654015970629486E-2</v>
      </c>
      <c r="AJ24" s="281" t="str">
        <f t="shared" si="15"/>
        <v>Significativa</v>
      </c>
      <c r="AK24" s="282" t="str">
        <f t="shared" si="16"/>
        <v>Disminución</v>
      </c>
    </row>
    <row r="25" spans="1:37" x14ac:dyDescent="0.2">
      <c r="A25" s="55"/>
      <c r="B25" s="51" t="s">
        <v>55</v>
      </c>
      <c r="C25" s="346">
        <v>36.934749603271484</v>
      </c>
      <c r="D25" s="71">
        <v>2.0277969837188721</v>
      </c>
      <c r="E25" s="346">
        <v>39.756156921386719</v>
      </c>
      <c r="F25" s="71">
        <v>1.9297713041305542</v>
      </c>
      <c r="G25" s="73"/>
      <c r="H25" s="330">
        <f t="shared" si="0"/>
        <v>2.8214073181152344</v>
      </c>
      <c r="I25" s="64">
        <f t="shared" si="1"/>
        <v>2.7992816745417199</v>
      </c>
      <c r="J25" s="64">
        <f t="shared" si="2"/>
        <v>1.0079040433032294</v>
      </c>
      <c r="K25" s="397">
        <f t="shared" si="3"/>
        <v>0.1567502651956566</v>
      </c>
      <c r="L25" s="151" t="str">
        <f t="shared" si="4"/>
        <v>No significativa</v>
      </c>
      <c r="M25" s="68" t="str">
        <f t="shared" si="5"/>
        <v>Sin cambio</v>
      </c>
      <c r="N25" s="55"/>
      <c r="O25" s="346">
        <v>32.0260009765625</v>
      </c>
      <c r="P25" s="71">
        <v>1.7080498933792114</v>
      </c>
      <c r="Q25" s="346">
        <v>34.347263336181641</v>
      </c>
      <c r="R25" s="71">
        <v>1.7092175483703613</v>
      </c>
      <c r="S25" s="73"/>
      <c r="T25" s="330">
        <f t="shared" si="6"/>
        <v>2.3212623596191406</v>
      </c>
      <c r="U25" s="64">
        <f t="shared" si="7"/>
        <v>2.4163731222495262</v>
      </c>
      <c r="V25" s="64">
        <f t="shared" si="8"/>
        <v>0.96063904131583699</v>
      </c>
      <c r="W25" s="397">
        <f t="shared" si="9"/>
        <v>0.16836684566401339</v>
      </c>
      <c r="X25" s="151" t="str">
        <f t="shared" si="10"/>
        <v>No significativa</v>
      </c>
      <c r="Y25" s="68" t="str">
        <f t="shared" si="11"/>
        <v>Sin cambio</v>
      </c>
      <c r="Z25" s="55"/>
      <c r="AA25" s="346">
        <v>4.9087495803833008</v>
      </c>
      <c r="AB25" s="71">
        <v>0.85268718004226685</v>
      </c>
      <c r="AC25" s="346">
        <v>5.4088907241821289</v>
      </c>
      <c r="AD25" s="71">
        <v>0.70634365081787109</v>
      </c>
      <c r="AE25" s="73"/>
      <c r="AF25" s="330">
        <f t="shared" si="12"/>
        <v>0.50014114379882813</v>
      </c>
      <c r="AG25" s="64">
        <f t="shared" si="13"/>
        <v>1.1072473888247161</v>
      </c>
      <c r="AH25" s="64">
        <f t="shared" si="14"/>
        <v>0.45169774058325052</v>
      </c>
      <c r="AI25" s="397">
        <f t="shared" si="17"/>
        <v>0.32574337307664658</v>
      </c>
      <c r="AJ25" s="281" t="str">
        <f t="shared" si="15"/>
        <v>No significativa</v>
      </c>
      <c r="AK25" s="282" t="str">
        <f t="shared" si="16"/>
        <v>Sin cambio</v>
      </c>
    </row>
    <row r="26" spans="1:37" x14ac:dyDescent="0.2">
      <c r="A26" s="55"/>
      <c r="B26" s="51" t="s">
        <v>54</v>
      </c>
      <c r="C26" s="346">
        <v>42.870990753173828</v>
      </c>
      <c r="D26" s="71">
        <v>3.6638383865356445</v>
      </c>
      <c r="E26" s="346">
        <v>45.217857360839844</v>
      </c>
      <c r="F26" s="71">
        <v>1.7099136114120483</v>
      </c>
      <c r="G26" s="73"/>
      <c r="H26" s="330">
        <f t="shared" si="0"/>
        <v>2.3468666076660156</v>
      </c>
      <c r="I26" s="64">
        <f t="shared" si="1"/>
        <v>4.0432061883045627</v>
      </c>
      <c r="J26" s="64">
        <f t="shared" si="2"/>
        <v>0.58044692710814405</v>
      </c>
      <c r="K26" s="397">
        <f t="shared" si="3"/>
        <v>0.28080663357606472</v>
      </c>
      <c r="L26" s="151" t="str">
        <f t="shared" si="4"/>
        <v>No significativa</v>
      </c>
      <c r="M26" s="68" t="str">
        <f t="shared" si="5"/>
        <v>Sin cambio</v>
      </c>
      <c r="N26" s="55"/>
      <c r="O26" s="346">
        <v>34.723575592041016</v>
      </c>
      <c r="P26" s="71">
        <v>2.98895263671875</v>
      </c>
      <c r="Q26" s="346">
        <v>39.466129302978516</v>
      </c>
      <c r="R26" s="71">
        <v>1.5380045175552368</v>
      </c>
      <c r="S26" s="73"/>
      <c r="T26" s="330">
        <f t="shared" si="6"/>
        <v>4.7425537109375</v>
      </c>
      <c r="U26" s="64">
        <f t="shared" si="7"/>
        <v>3.361442511864257</v>
      </c>
      <c r="V26" s="64">
        <f t="shared" si="8"/>
        <v>1.4108686060221445</v>
      </c>
      <c r="W26" s="397">
        <f t="shared" si="9"/>
        <v>7.914168027351276E-2</v>
      </c>
      <c r="X26" s="151" t="str">
        <f t="shared" si="10"/>
        <v>No significativa</v>
      </c>
      <c r="Y26" s="68" t="str">
        <f t="shared" si="11"/>
        <v>Sin cambio</v>
      </c>
      <c r="Z26" s="55"/>
      <c r="AA26" s="346">
        <v>8.1474161148071289</v>
      </c>
      <c r="AB26" s="71">
        <v>1.0987075567245483</v>
      </c>
      <c r="AC26" s="346">
        <v>5.7517299652099609</v>
      </c>
      <c r="AD26" s="71">
        <v>0.895885169506073</v>
      </c>
      <c r="AE26" s="73"/>
      <c r="AF26" s="330">
        <f t="shared" si="12"/>
        <v>-2.395686149597168</v>
      </c>
      <c r="AG26" s="64">
        <f t="shared" si="13"/>
        <v>1.4176630531069616</v>
      </c>
      <c r="AH26" s="64">
        <f t="shared" si="14"/>
        <v>-1.6898840273411677</v>
      </c>
      <c r="AI26" s="397">
        <f t="shared" si="17"/>
        <v>4.5525071981718131E-2</v>
      </c>
      <c r="AJ26" s="281" t="str">
        <f t="shared" si="15"/>
        <v>Significativa</v>
      </c>
      <c r="AK26" s="282" t="str">
        <f t="shared" si="16"/>
        <v>Disminución</v>
      </c>
    </row>
    <row r="27" spans="1:37" x14ac:dyDescent="0.2">
      <c r="A27" s="55"/>
      <c r="B27" s="51" t="s">
        <v>53</v>
      </c>
      <c r="C27" s="346">
        <v>54.671977996826172</v>
      </c>
      <c r="D27" s="71">
        <v>2.1315102577209473</v>
      </c>
      <c r="E27" s="346">
        <v>54.35662841796875</v>
      </c>
      <c r="F27" s="71">
        <v>2.1000626087188721</v>
      </c>
      <c r="G27" s="73"/>
      <c r="H27" s="330">
        <f t="shared" si="0"/>
        <v>-0.31534957885742188</v>
      </c>
      <c r="I27" s="64">
        <f t="shared" si="1"/>
        <v>2.99225649624305</v>
      </c>
      <c r="J27" s="64">
        <f t="shared" si="2"/>
        <v>-0.10538855183483146</v>
      </c>
      <c r="K27" s="397">
        <f t="shared" si="3"/>
        <v>0.45803374989415113</v>
      </c>
      <c r="L27" s="151" t="str">
        <f t="shared" si="4"/>
        <v>No significativa</v>
      </c>
      <c r="M27" s="68" t="str">
        <f t="shared" si="5"/>
        <v>Sin cambio</v>
      </c>
      <c r="N27" s="55"/>
      <c r="O27" s="346">
        <v>42.023750305175781</v>
      </c>
      <c r="P27" s="71">
        <v>1.6563924551010132</v>
      </c>
      <c r="Q27" s="346">
        <v>41.020408630371094</v>
      </c>
      <c r="R27" s="71">
        <v>1.7648991346359253</v>
      </c>
      <c r="S27" s="73"/>
      <c r="T27" s="330">
        <f t="shared" si="6"/>
        <v>-1.0033416748046875</v>
      </c>
      <c r="U27" s="64">
        <f t="shared" si="7"/>
        <v>2.4204348619110161</v>
      </c>
      <c r="V27" s="64">
        <f t="shared" si="8"/>
        <v>-0.41452950897117508</v>
      </c>
      <c r="W27" s="397">
        <f t="shared" si="9"/>
        <v>0.33924318029715966</v>
      </c>
      <c r="X27" s="151" t="str">
        <f t="shared" si="10"/>
        <v>No significativa</v>
      </c>
      <c r="Y27" s="68" t="str">
        <f t="shared" si="11"/>
        <v>Sin cambio</v>
      </c>
      <c r="Z27" s="55"/>
      <c r="AA27" s="346">
        <v>12.648227691650391</v>
      </c>
      <c r="AB27" s="71">
        <v>1.3605787754058838</v>
      </c>
      <c r="AC27" s="346">
        <v>13.33621883392334</v>
      </c>
      <c r="AD27" s="71">
        <v>1.4174025058746338</v>
      </c>
      <c r="AE27" s="73"/>
      <c r="AF27" s="330">
        <f t="shared" si="12"/>
        <v>0.68799114227294922</v>
      </c>
      <c r="AG27" s="64">
        <f t="shared" si="13"/>
        <v>1.9647403054207102</v>
      </c>
      <c r="AH27" s="64">
        <f t="shared" si="14"/>
        <v>0.35016899708057325</v>
      </c>
      <c r="AI27" s="397">
        <f t="shared" si="17"/>
        <v>0.36310593617695563</v>
      </c>
      <c r="AJ27" s="281" t="str">
        <f t="shared" si="15"/>
        <v>No significativa</v>
      </c>
      <c r="AK27" s="282" t="str">
        <f t="shared" si="16"/>
        <v>Sin cambio</v>
      </c>
    </row>
    <row r="28" spans="1:37" x14ac:dyDescent="0.2">
      <c r="A28" s="55"/>
      <c r="B28" s="51" t="s">
        <v>52</v>
      </c>
      <c r="C28" s="346">
        <v>43.022151947021484</v>
      </c>
      <c r="D28" s="71">
        <v>1.7541292905807495</v>
      </c>
      <c r="E28" s="346">
        <v>45.250911712646484</v>
      </c>
      <c r="F28" s="71">
        <v>1.8276693820953369</v>
      </c>
      <c r="G28" s="73"/>
      <c r="H28" s="330">
        <f t="shared" si="0"/>
        <v>2.228759765625</v>
      </c>
      <c r="I28" s="64">
        <f t="shared" si="1"/>
        <v>2.5332479030529313</v>
      </c>
      <c r="J28" s="64">
        <f t="shared" si="2"/>
        <v>0.87980326084116012</v>
      </c>
      <c r="K28" s="397">
        <f t="shared" si="3"/>
        <v>0.18948294893962825</v>
      </c>
      <c r="L28" s="151" t="str">
        <f t="shared" si="4"/>
        <v>No significativa</v>
      </c>
      <c r="M28" s="68" t="str">
        <f t="shared" si="5"/>
        <v>Sin cambio</v>
      </c>
      <c r="N28" s="55"/>
      <c r="O28" s="346">
        <v>36.967098236083984</v>
      </c>
      <c r="P28" s="71">
        <v>1.5970591306686401</v>
      </c>
      <c r="Q28" s="346">
        <v>40.037494659423828</v>
      </c>
      <c r="R28" s="71">
        <v>1.6861550807952881</v>
      </c>
      <c r="S28" s="73"/>
      <c r="T28" s="330">
        <f t="shared" si="6"/>
        <v>3.0703964233398438</v>
      </c>
      <c r="U28" s="64">
        <f t="shared" si="7"/>
        <v>2.3224376898732584</v>
      </c>
      <c r="V28" s="64">
        <f t="shared" si="8"/>
        <v>1.3220576107285804</v>
      </c>
      <c r="W28" s="397">
        <f t="shared" si="9"/>
        <v>9.3074483834553856E-2</v>
      </c>
      <c r="X28" s="151" t="str">
        <f t="shared" si="10"/>
        <v>No significativa</v>
      </c>
      <c r="Y28" s="68" t="str">
        <f t="shared" si="11"/>
        <v>Sin cambio</v>
      </c>
      <c r="Z28" s="55"/>
      <c r="AA28" s="346">
        <v>6.0550541877746582</v>
      </c>
      <c r="AB28" s="71">
        <v>0.93958061933517456</v>
      </c>
      <c r="AC28" s="346">
        <v>5.2134184837341309</v>
      </c>
      <c r="AD28" s="71">
        <v>0.70033568143844604</v>
      </c>
      <c r="AE28" s="73"/>
      <c r="AF28" s="330">
        <f t="shared" si="12"/>
        <v>-0.84163570404052734</v>
      </c>
      <c r="AG28" s="64">
        <f t="shared" si="13"/>
        <v>1.1718710709485591</v>
      </c>
      <c r="AH28" s="64">
        <f t="shared" si="14"/>
        <v>-0.71819820874942653</v>
      </c>
      <c r="AI28" s="397">
        <f t="shared" si="17"/>
        <v>0.23631754113479217</v>
      </c>
      <c r="AJ28" s="281" t="str">
        <f t="shared" si="15"/>
        <v>No significativa</v>
      </c>
      <c r="AK28" s="282" t="str">
        <f t="shared" si="16"/>
        <v>Sin cambio</v>
      </c>
    </row>
    <row r="29" spans="1:37" x14ac:dyDescent="0.2">
      <c r="A29" s="55"/>
      <c r="B29" s="51" t="s">
        <v>51</v>
      </c>
      <c r="C29" s="346">
        <v>41.266735076904297</v>
      </c>
      <c r="D29" s="71">
        <v>2.0627307891845703</v>
      </c>
      <c r="E29" s="346">
        <v>47.531612396240234</v>
      </c>
      <c r="F29" s="71">
        <v>1.791022777557373</v>
      </c>
      <c r="G29" s="73"/>
      <c r="H29" s="330">
        <f t="shared" si="0"/>
        <v>6.2648773193359375</v>
      </c>
      <c r="I29" s="64">
        <f t="shared" si="1"/>
        <v>2.7317798041532058</v>
      </c>
      <c r="J29" s="64">
        <f t="shared" si="2"/>
        <v>2.2933317355268747</v>
      </c>
      <c r="K29" s="397">
        <f t="shared" si="3"/>
        <v>1.0914456739277933E-2</v>
      </c>
      <c r="L29" s="151" t="str">
        <f t="shared" si="4"/>
        <v>Significativa</v>
      </c>
      <c r="M29" s="68" t="str">
        <f t="shared" si="5"/>
        <v>Aumento</v>
      </c>
      <c r="N29" s="55"/>
      <c r="O29" s="346">
        <v>33.539474487304688</v>
      </c>
      <c r="P29" s="71">
        <v>1.507470965385437</v>
      </c>
      <c r="Q29" s="346">
        <v>36.828506469726563</v>
      </c>
      <c r="R29" s="71">
        <v>1.863011360168457</v>
      </c>
      <c r="S29" s="73"/>
      <c r="T29" s="330">
        <f t="shared" si="6"/>
        <v>3.289031982421875</v>
      </c>
      <c r="U29" s="64">
        <f t="shared" si="7"/>
        <v>2.3965141434168138</v>
      </c>
      <c r="V29" s="64">
        <f t="shared" si="8"/>
        <v>1.3724233555878622</v>
      </c>
      <c r="W29" s="397">
        <f t="shared" si="9"/>
        <v>8.4965841766820205E-2</v>
      </c>
      <c r="X29" s="151" t="str">
        <f t="shared" si="10"/>
        <v>No significativa</v>
      </c>
      <c r="Y29" s="68" t="str">
        <f t="shared" si="11"/>
        <v>Sin cambio</v>
      </c>
      <c r="Z29" s="55"/>
      <c r="AA29" s="346">
        <v>7.7272629737854004</v>
      </c>
      <c r="AB29" s="71">
        <v>1.4605603218078613</v>
      </c>
      <c r="AC29" s="346">
        <v>10.703106880187988</v>
      </c>
      <c r="AD29" s="71">
        <v>2.5267674922943115</v>
      </c>
      <c r="AE29" s="73"/>
      <c r="AF29" s="330">
        <f t="shared" si="12"/>
        <v>2.9758439064025879</v>
      </c>
      <c r="AG29" s="64">
        <f t="shared" si="13"/>
        <v>2.9185253834350604</v>
      </c>
      <c r="AH29" s="64">
        <f t="shared" si="14"/>
        <v>1.0196395492370411</v>
      </c>
      <c r="AI29" s="397">
        <f t="shared" si="17"/>
        <v>0.1539497204785848</v>
      </c>
      <c r="AJ29" s="281" t="str">
        <f t="shared" si="15"/>
        <v>No significativa</v>
      </c>
      <c r="AK29" s="282" t="str">
        <f t="shared" si="16"/>
        <v>Sin cambio</v>
      </c>
    </row>
    <row r="30" spans="1:37" x14ac:dyDescent="0.2">
      <c r="A30" s="55"/>
      <c r="B30" s="51" t="s">
        <v>50</v>
      </c>
      <c r="C30" s="346">
        <v>21.017553329467773</v>
      </c>
      <c r="D30" s="71">
        <v>1.4996713399887085</v>
      </c>
      <c r="E30" s="346">
        <v>23.246786117553711</v>
      </c>
      <c r="F30" s="71">
        <v>1.5101895332336426</v>
      </c>
      <c r="G30" s="73"/>
      <c r="H30" s="330">
        <f t="shared" si="0"/>
        <v>2.2292327880859375</v>
      </c>
      <c r="I30" s="64">
        <f t="shared" si="1"/>
        <v>2.1283060292805582</v>
      </c>
      <c r="J30" s="64">
        <f t="shared" si="2"/>
        <v>1.0474211684865151</v>
      </c>
      <c r="K30" s="397">
        <f t="shared" si="3"/>
        <v>0.14745268637210329</v>
      </c>
      <c r="L30" s="151" t="str">
        <f t="shared" si="4"/>
        <v>No significativa</v>
      </c>
      <c r="M30" s="68" t="str">
        <f t="shared" si="5"/>
        <v>Sin cambio</v>
      </c>
      <c r="N30" s="55"/>
      <c r="O30" s="346">
        <v>19.230327606201172</v>
      </c>
      <c r="P30" s="71">
        <v>1.3591300249099731</v>
      </c>
      <c r="Q30" s="346">
        <v>20.846088409423828</v>
      </c>
      <c r="R30" s="71">
        <v>1.3201205730438232</v>
      </c>
      <c r="S30" s="73"/>
      <c r="T30" s="330">
        <f t="shared" si="6"/>
        <v>1.6157608032226562</v>
      </c>
      <c r="U30" s="64">
        <f t="shared" si="7"/>
        <v>1.8947170638344228</v>
      </c>
      <c r="V30" s="64">
        <f t="shared" si="8"/>
        <v>0.85277154782823861</v>
      </c>
      <c r="W30" s="397">
        <f t="shared" si="9"/>
        <v>0.19689300250485542</v>
      </c>
      <c r="X30" s="151" t="str">
        <f t="shared" si="10"/>
        <v>No significativa</v>
      </c>
      <c r="Y30" s="68" t="str">
        <f t="shared" si="11"/>
        <v>Sin cambio</v>
      </c>
      <c r="Z30" s="55"/>
      <c r="AA30" s="346">
        <v>1.7872254848480225</v>
      </c>
      <c r="AB30" s="71">
        <v>0.34481456875801086</v>
      </c>
      <c r="AC30" s="346">
        <v>2.4006977081298828</v>
      </c>
      <c r="AD30" s="71">
        <v>0.44854381680488586</v>
      </c>
      <c r="AE30" s="73"/>
      <c r="AF30" s="330">
        <f t="shared" si="12"/>
        <v>0.61347222328186035</v>
      </c>
      <c r="AG30" s="64">
        <f t="shared" si="13"/>
        <v>0.56576376909596116</v>
      </c>
      <c r="AH30" s="64">
        <f t="shared" si="14"/>
        <v>1.0843257500601937</v>
      </c>
      <c r="AI30" s="397">
        <f t="shared" si="17"/>
        <v>0.13911019600837493</v>
      </c>
      <c r="AJ30" s="281" t="str">
        <f t="shared" si="15"/>
        <v>No significativa</v>
      </c>
      <c r="AK30" s="282" t="str">
        <f t="shared" si="16"/>
        <v>Sin cambio</v>
      </c>
    </row>
    <row r="31" spans="1:37" x14ac:dyDescent="0.2">
      <c r="A31" s="55"/>
      <c r="B31" s="51" t="s">
        <v>49</v>
      </c>
      <c r="C31" s="346">
        <v>66.763275146484375</v>
      </c>
      <c r="D31" s="71">
        <v>2.4945511817932129</v>
      </c>
      <c r="E31" s="346">
        <v>61.724079132080078</v>
      </c>
      <c r="F31" s="71">
        <v>2.3117053508758545</v>
      </c>
      <c r="G31" s="73"/>
      <c r="H31" s="330">
        <f t="shared" si="0"/>
        <v>-5.0391960144042969</v>
      </c>
      <c r="I31" s="64">
        <f t="shared" si="1"/>
        <v>3.4009950349646165</v>
      </c>
      <c r="J31" s="64">
        <f t="shared" si="2"/>
        <v>-1.4816828494595917</v>
      </c>
      <c r="K31" s="397">
        <f t="shared" si="3"/>
        <v>6.9212351313916662E-2</v>
      </c>
      <c r="L31" s="151" t="str">
        <f t="shared" si="4"/>
        <v>No significativa</v>
      </c>
      <c r="M31" s="68" t="str">
        <f t="shared" si="5"/>
        <v>Sin cambio</v>
      </c>
      <c r="N31" s="55"/>
      <c r="O31" s="346">
        <v>40.665233612060547</v>
      </c>
      <c r="P31" s="71">
        <v>1.5724109411239624</v>
      </c>
      <c r="Q31" s="346">
        <v>41.749515533447266</v>
      </c>
      <c r="R31" s="71">
        <v>1.771509051322937</v>
      </c>
      <c r="S31" s="73"/>
      <c r="T31" s="330">
        <f t="shared" si="6"/>
        <v>1.0842819213867187</v>
      </c>
      <c r="U31" s="64">
        <f t="shared" si="7"/>
        <v>2.3686959464408761</v>
      </c>
      <c r="V31" s="64">
        <f t="shared" si="8"/>
        <v>0.45775479246963918</v>
      </c>
      <c r="W31" s="397">
        <f t="shared" si="9"/>
        <v>0.3235643090047351</v>
      </c>
      <c r="X31" s="151" t="str">
        <f t="shared" si="10"/>
        <v>No significativa</v>
      </c>
      <c r="Y31" s="68" t="str">
        <f t="shared" si="11"/>
        <v>Sin cambio</v>
      </c>
      <c r="Z31" s="55"/>
      <c r="AA31" s="346">
        <v>26.098045349121094</v>
      </c>
      <c r="AB31" s="71">
        <v>2.8388330936431885</v>
      </c>
      <c r="AC31" s="346">
        <v>19.97456169128418</v>
      </c>
      <c r="AD31" s="71">
        <v>2.2118701934814453</v>
      </c>
      <c r="AE31" s="73"/>
      <c r="AF31" s="330">
        <f t="shared" si="12"/>
        <v>-6.1234836578369141</v>
      </c>
      <c r="AG31" s="64">
        <f t="shared" si="13"/>
        <v>3.598797450034581</v>
      </c>
      <c r="AH31" s="64">
        <f t="shared" si="14"/>
        <v>-1.7015360666597319</v>
      </c>
      <c r="AI31" s="397">
        <f t="shared" si="17"/>
        <v>4.4421185621569735E-2</v>
      </c>
      <c r="AJ31" s="281" t="str">
        <f t="shared" si="15"/>
        <v>Significativa</v>
      </c>
      <c r="AK31" s="282" t="str">
        <f t="shared" si="16"/>
        <v>Disminución</v>
      </c>
    </row>
    <row r="32" spans="1:37" x14ac:dyDescent="0.2">
      <c r="A32" s="55"/>
      <c r="B32" s="51" t="s">
        <v>48</v>
      </c>
      <c r="C32" s="346">
        <v>61.196891784667969</v>
      </c>
      <c r="D32" s="71">
        <v>2.0860307216644287</v>
      </c>
      <c r="E32" s="346">
        <v>64.377754211425781</v>
      </c>
      <c r="F32" s="71">
        <v>1.7943739891052246</v>
      </c>
      <c r="G32" s="73"/>
      <c r="H32" s="330">
        <f t="shared" si="0"/>
        <v>3.1808624267578125</v>
      </c>
      <c r="I32" s="64">
        <f t="shared" si="1"/>
        <v>2.7515999317679185</v>
      </c>
      <c r="J32" s="64">
        <f t="shared" si="2"/>
        <v>1.1560046902291099</v>
      </c>
      <c r="K32" s="397">
        <f t="shared" si="3"/>
        <v>0.12383961926653575</v>
      </c>
      <c r="L32" s="151" t="str">
        <f t="shared" si="4"/>
        <v>No significativa</v>
      </c>
      <c r="M32" s="68" t="str">
        <f t="shared" si="5"/>
        <v>Sin cambio</v>
      </c>
      <c r="N32" s="55"/>
      <c r="O32" s="346">
        <v>46.010658264160156</v>
      </c>
      <c r="P32" s="71">
        <v>1.8624175786972046</v>
      </c>
      <c r="Q32" s="346">
        <v>48.166591644287109</v>
      </c>
      <c r="R32" s="71">
        <v>1.7811533212661743</v>
      </c>
      <c r="S32" s="73"/>
      <c r="T32" s="330">
        <f t="shared" si="6"/>
        <v>2.1559333801269531</v>
      </c>
      <c r="U32" s="64">
        <f t="shared" si="7"/>
        <v>2.5770344179498035</v>
      </c>
      <c r="V32" s="64">
        <f t="shared" si="8"/>
        <v>0.83659471721069856</v>
      </c>
      <c r="W32" s="397">
        <f t="shared" si="9"/>
        <v>0.20141020802667398</v>
      </c>
      <c r="X32" s="151" t="str">
        <f t="shared" si="10"/>
        <v>No significativa</v>
      </c>
      <c r="Y32" s="68" t="str">
        <f t="shared" si="11"/>
        <v>Sin cambio</v>
      </c>
      <c r="Z32" s="55"/>
      <c r="AA32" s="346">
        <v>15.186238288879395</v>
      </c>
      <c r="AB32" s="71">
        <v>1.6343934535980225</v>
      </c>
      <c r="AC32" s="346">
        <v>16.211166381835938</v>
      </c>
      <c r="AD32" s="71">
        <v>1.4482787847518921</v>
      </c>
      <c r="AE32" s="73"/>
      <c r="AF32" s="330">
        <f t="shared" si="12"/>
        <v>1.024928092956543</v>
      </c>
      <c r="AG32" s="64">
        <f t="shared" si="13"/>
        <v>2.1837475585622275</v>
      </c>
      <c r="AH32" s="64">
        <f t="shared" si="14"/>
        <v>0.46934366975611064</v>
      </c>
      <c r="AI32" s="397">
        <f t="shared" si="17"/>
        <v>0.3194120027164743</v>
      </c>
      <c r="AJ32" s="281" t="str">
        <f t="shared" si="15"/>
        <v>No significativa</v>
      </c>
      <c r="AK32" s="282" t="str">
        <f t="shared" si="16"/>
        <v>Sin cambio</v>
      </c>
    </row>
    <row r="33" spans="1:37" x14ac:dyDescent="0.2">
      <c r="A33" s="55"/>
      <c r="B33" s="51" t="s">
        <v>47</v>
      </c>
      <c r="C33" s="346">
        <v>41.331424713134766</v>
      </c>
      <c r="D33" s="71">
        <v>1.8627876043319702</v>
      </c>
      <c r="E33" s="346">
        <v>36.790267944335938</v>
      </c>
      <c r="F33" s="71">
        <v>1.9070539474487305</v>
      </c>
      <c r="G33" s="73"/>
      <c r="H33" s="330">
        <f t="shared" si="0"/>
        <v>-4.5411567687988281</v>
      </c>
      <c r="I33" s="64">
        <f t="shared" si="1"/>
        <v>2.6658642908694032</v>
      </c>
      <c r="J33" s="64">
        <f t="shared" si="2"/>
        <v>-1.7034463398426956</v>
      </c>
      <c r="K33" s="397">
        <f t="shared" si="3"/>
        <v>4.4242285951656309E-2</v>
      </c>
      <c r="L33" s="151" t="str">
        <f t="shared" si="4"/>
        <v>Significativa</v>
      </c>
      <c r="M33" s="68" t="str">
        <f t="shared" si="5"/>
        <v>Disminución</v>
      </c>
      <c r="N33" s="55"/>
      <c r="O33" s="346">
        <v>34.503196716308594</v>
      </c>
      <c r="P33" s="71">
        <v>1.4229006767272949</v>
      </c>
      <c r="Q33" s="346">
        <v>32.236213684082031</v>
      </c>
      <c r="R33" s="71">
        <v>1.6661369800567627</v>
      </c>
      <c r="S33" s="73"/>
      <c r="T33" s="330">
        <f t="shared" si="6"/>
        <v>-2.2669830322265625</v>
      </c>
      <c r="U33" s="64">
        <f t="shared" si="7"/>
        <v>2.1910405683473009</v>
      </c>
      <c r="V33" s="64">
        <f t="shared" si="8"/>
        <v>-1.0346604553910861</v>
      </c>
      <c r="W33" s="397">
        <f t="shared" si="9"/>
        <v>0.15041375495408935</v>
      </c>
      <c r="X33" s="151" t="str">
        <f t="shared" si="10"/>
        <v>No significativa</v>
      </c>
      <c r="Y33" s="68" t="str">
        <f t="shared" si="11"/>
        <v>Sin cambio</v>
      </c>
      <c r="Z33" s="55"/>
      <c r="AA33" s="346">
        <v>6.8282275199890137</v>
      </c>
      <c r="AB33" s="71">
        <v>0.95098453760147095</v>
      </c>
      <c r="AC33" s="346">
        <v>4.5540552139282227</v>
      </c>
      <c r="AD33" s="71">
        <v>0.70678496360778809</v>
      </c>
      <c r="AE33" s="73"/>
      <c r="AF33" s="330">
        <f t="shared" si="12"/>
        <v>-2.274172306060791</v>
      </c>
      <c r="AG33" s="64">
        <f t="shared" si="13"/>
        <v>1.1848698559500725</v>
      </c>
      <c r="AH33" s="64">
        <f t="shared" si="14"/>
        <v>-1.9193435419430731</v>
      </c>
      <c r="AI33" s="397">
        <f t="shared" si="17"/>
        <v>2.7470435473288923E-2</v>
      </c>
      <c r="AJ33" s="281" t="str">
        <f t="shared" si="15"/>
        <v>Significativa</v>
      </c>
      <c r="AK33" s="282" t="str">
        <f t="shared" si="16"/>
        <v>Disminución</v>
      </c>
    </row>
    <row r="34" spans="1:37" x14ac:dyDescent="0.2">
      <c r="A34" s="55"/>
      <c r="B34" s="51" t="s">
        <v>46</v>
      </c>
      <c r="C34" s="346">
        <v>34.537986755371094</v>
      </c>
      <c r="D34" s="71">
        <v>1.6577765941619873</v>
      </c>
      <c r="E34" s="346">
        <v>38.283626556396484</v>
      </c>
      <c r="F34" s="71">
        <v>1.657346248626709</v>
      </c>
      <c r="G34" s="73"/>
      <c r="H34" s="330">
        <f t="shared" si="0"/>
        <v>3.7456398010253906</v>
      </c>
      <c r="I34" s="64">
        <f t="shared" si="1"/>
        <v>2.3441458623533529</v>
      </c>
      <c r="J34" s="64">
        <f t="shared" si="2"/>
        <v>1.5978697662034731</v>
      </c>
      <c r="K34" s="397">
        <f t="shared" si="3"/>
        <v>5.5035981966820247E-2</v>
      </c>
      <c r="L34" s="151" t="str">
        <f t="shared" si="4"/>
        <v>No significativa</v>
      </c>
      <c r="M34" s="68" t="str">
        <f t="shared" si="5"/>
        <v>Sin cambio</v>
      </c>
      <c r="N34" s="55"/>
      <c r="O34" s="346">
        <v>29.740005493164062</v>
      </c>
      <c r="P34" s="71">
        <v>1.5010347366333008</v>
      </c>
      <c r="Q34" s="346">
        <v>31.852998733520508</v>
      </c>
      <c r="R34" s="71">
        <v>1.3097771406173706</v>
      </c>
      <c r="S34" s="73"/>
      <c r="T34" s="330">
        <f t="shared" si="6"/>
        <v>2.1129932403564453</v>
      </c>
      <c r="U34" s="64">
        <f t="shared" si="7"/>
        <v>1.992139914429611</v>
      </c>
      <c r="V34" s="64">
        <f t="shared" si="8"/>
        <v>1.0606650793207149</v>
      </c>
      <c r="W34" s="397">
        <f t="shared" si="9"/>
        <v>0.14442106764077056</v>
      </c>
      <c r="X34" s="151" t="str">
        <f t="shared" si="10"/>
        <v>No significativa</v>
      </c>
      <c r="Y34" s="68" t="str">
        <f t="shared" si="11"/>
        <v>Sin cambio</v>
      </c>
      <c r="Z34" s="55"/>
      <c r="AA34" s="346">
        <v>4.7979779243469238</v>
      </c>
      <c r="AB34" s="71">
        <v>0.72595375776290894</v>
      </c>
      <c r="AC34" s="346">
        <v>6.4306259155273438</v>
      </c>
      <c r="AD34" s="71">
        <v>0.7887454628944397</v>
      </c>
      <c r="AE34" s="73"/>
      <c r="AF34" s="330">
        <f t="shared" si="12"/>
        <v>1.6326479911804199</v>
      </c>
      <c r="AG34" s="64">
        <f t="shared" si="13"/>
        <v>1.0719740032513159</v>
      </c>
      <c r="AH34" s="64">
        <f t="shared" si="14"/>
        <v>1.5230294636143882</v>
      </c>
      <c r="AI34" s="397">
        <f t="shared" si="17"/>
        <v>6.3875667123220681E-2</v>
      </c>
      <c r="AJ34" s="281" t="str">
        <f t="shared" si="15"/>
        <v>No significativa</v>
      </c>
      <c r="AK34" s="282" t="str">
        <f t="shared" si="16"/>
        <v>Sin cambio</v>
      </c>
    </row>
    <row r="35" spans="1:37" x14ac:dyDescent="0.2">
      <c r="A35" s="55"/>
      <c r="B35" s="51" t="s">
        <v>45</v>
      </c>
      <c r="C35" s="346">
        <v>52.107395172119141</v>
      </c>
      <c r="D35" s="71">
        <v>2.1960127353668213</v>
      </c>
      <c r="E35" s="346">
        <v>50.501777648925781</v>
      </c>
      <c r="F35" s="71">
        <v>1.8319382667541504</v>
      </c>
      <c r="G35" s="73"/>
      <c r="H35" s="330">
        <f t="shared" si="0"/>
        <v>-1.6056175231933594</v>
      </c>
      <c r="I35" s="64">
        <f t="shared" si="1"/>
        <v>2.8598023965112467</v>
      </c>
      <c r="J35" s="64">
        <f t="shared" si="2"/>
        <v>-0.56144351971734041</v>
      </c>
      <c r="K35" s="397">
        <f t="shared" si="3"/>
        <v>0.28724761162897328</v>
      </c>
      <c r="L35" s="151" t="str">
        <f t="shared" si="4"/>
        <v>No significativa</v>
      </c>
      <c r="M35" s="68" t="str">
        <f t="shared" si="5"/>
        <v>Sin cambio</v>
      </c>
      <c r="N35" s="55"/>
      <c r="O35" s="346">
        <v>37.457370758056641</v>
      </c>
      <c r="P35" s="71">
        <v>1.6528642177581787</v>
      </c>
      <c r="Q35" s="346">
        <v>38.525875091552734</v>
      </c>
      <c r="R35" s="71">
        <v>1.5630254745483398</v>
      </c>
      <c r="S35" s="73"/>
      <c r="T35" s="330">
        <f t="shared" si="6"/>
        <v>1.0685043334960937</v>
      </c>
      <c r="U35" s="64">
        <f t="shared" si="7"/>
        <v>2.2748645578215023</v>
      </c>
      <c r="V35" s="64">
        <f t="shared" si="8"/>
        <v>0.46970019811611752</v>
      </c>
      <c r="W35" s="397">
        <f t="shared" si="9"/>
        <v>0.31928461315211898</v>
      </c>
      <c r="X35" s="151" t="str">
        <f t="shared" si="10"/>
        <v>No significativa</v>
      </c>
      <c r="Y35" s="68" t="str">
        <f t="shared" si="11"/>
        <v>Sin cambio</v>
      </c>
      <c r="Z35" s="55"/>
      <c r="AA35" s="346">
        <v>14.650027275085449</v>
      </c>
      <c r="AB35" s="71">
        <v>1.8127480745315552</v>
      </c>
      <c r="AC35" s="346">
        <v>11.975902557373047</v>
      </c>
      <c r="AD35" s="71">
        <v>1.8814173936843872</v>
      </c>
      <c r="AE35" s="73"/>
      <c r="AF35" s="330">
        <f t="shared" si="12"/>
        <v>-2.6741247177124023</v>
      </c>
      <c r="AG35" s="64">
        <f t="shared" si="13"/>
        <v>2.6126207131874333</v>
      </c>
      <c r="AH35" s="64">
        <f t="shared" si="14"/>
        <v>-1.023541114948114</v>
      </c>
      <c r="AI35" s="397">
        <f t="shared" si="17"/>
        <v>0.15302603529138337</v>
      </c>
      <c r="AJ35" s="281" t="str">
        <f t="shared" si="15"/>
        <v>No significativa</v>
      </c>
      <c r="AK35" s="282" t="str">
        <f t="shared" si="16"/>
        <v>Sin cambio</v>
      </c>
    </row>
    <row r="36" spans="1:37" x14ac:dyDescent="0.2">
      <c r="A36" s="55"/>
      <c r="B36" s="51" t="s">
        <v>44</v>
      </c>
      <c r="C36" s="346">
        <v>36.627681732177734</v>
      </c>
      <c r="D36" s="71">
        <v>1.9255157709121704</v>
      </c>
      <c r="E36" s="346">
        <v>36.115509033203125</v>
      </c>
      <c r="F36" s="71">
        <v>1.6705330610275269</v>
      </c>
      <c r="G36" s="73"/>
      <c r="H36" s="330">
        <f t="shared" si="0"/>
        <v>-0.51217269897460938</v>
      </c>
      <c r="I36" s="64">
        <f t="shared" si="1"/>
        <v>2.549174708021694</v>
      </c>
      <c r="J36" s="64">
        <f t="shared" si="2"/>
        <v>-0.20091706439849499</v>
      </c>
      <c r="K36" s="397">
        <f t="shared" si="3"/>
        <v>0.42038171216317743</v>
      </c>
      <c r="L36" s="151" t="str">
        <f t="shared" si="4"/>
        <v>No significativa</v>
      </c>
      <c r="M36" s="68" t="str">
        <f t="shared" si="5"/>
        <v>Sin cambio</v>
      </c>
      <c r="N36" s="55"/>
      <c r="O36" s="346">
        <v>31.510078430175781</v>
      </c>
      <c r="P36" s="71">
        <v>1.5819374322891235</v>
      </c>
      <c r="Q36" s="346">
        <v>32.144401550292969</v>
      </c>
      <c r="R36" s="71">
        <v>1.3817832469940186</v>
      </c>
      <c r="S36" s="73"/>
      <c r="T36" s="330">
        <f t="shared" si="6"/>
        <v>0.6343231201171875</v>
      </c>
      <c r="U36" s="64">
        <f t="shared" si="7"/>
        <v>2.1004406636110522</v>
      </c>
      <c r="V36" s="64">
        <f t="shared" si="8"/>
        <v>0.3019952579982273</v>
      </c>
      <c r="W36" s="397">
        <f t="shared" si="9"/>
        <v>0.38132783892992062</v>
      </c>
      <c r="X36" s="151" t="str">
        <f t="shared" si="10"/>
        <v>No significativa</v>
      </c>
      <c r="Y36" s="68" t="str">
        <f t="shared" si="11"/>
        <v>Sin cambio</v>
      </c>
      <c r="Z36" s="55"/>
      <c r="AA36" s="346">
        <v>5.1176018714904785</v>
      </c>
      <c r="AB36" s="71">
        <v>0.70555734634399414</v>
      </c>
      <c r="AC36" s="346">
        <v>3.9711050987243652</v>
      </c>
      <c r="AD36" s="71">
        <v>0.51692503690719604</v>
      </c>
      <c r="AE36" s="73"/>
      <c r="AF36" s="330">
        <f t="shared" si="12"/>
        <v>-1.1464967727661133</v>
      </c>
      <c r="AG36" s="64">
        <f t="shared" si="13"/>
        <v>0.87465573956928044</v>
      </c>
      <c r="AH36" s="64">
        <f t="shared" si="14"/>
        <v>-1.3107977469292085</v>
      </c>
      <c r="AI36" s="397">
        <f t="shared" si="17"/>
        <v>9.4963051983382521E-2</v>
      </c>
      <c r="AJ36" s="281" t="str">
        <f t="shared" si="15"/>
        <v>No significativa</v>
      </c>
      <c r="AK36" s="282" t="str">
        <f t="shared" si="16"/>
        <v>Sin cambio</v>
      </c>
    </row>
    <row r="37" spans="1:37" x14ac:dyDescent="0.2">
      <c r="A37" s="55"/>
      <c r="B37" s="51" t="s">
        <v>43</v>
      </c>
      <c r="C37" s="346">
        <v>33.148914337158203</v>
      </c>
      <c r="D37" s="71">
        <v>1.9226061105728149</v>
      </c>
      <c r="E37" s="346">
        <v>29.119836807250977</v>
      </c>
      <c r="F37" s="71">
        <v>1.8777403831481934</v>
      </c>
      <c r="G37" s="73"/>
      <c r="H37" s="330">
        <f t="shared" si="0"/>
        <v>-4.0290775299072266</v>
      </c>
      <c r="I37" s="64">
        <f t="shared" si="1"/>
        <v>2.6874380370377753</v>
      </c>
      <c r="J37" s="64">
        <f t="shared" si="2"/>
        <v>-1.4992262051735605</v>
      </c>
      <c r="K37" s="397">
        <f t="shared" si="3"/>
        <v>6.6907479489131103E-2</v>
      </c>
      <c r="L37" s="151" t="str">
        <f t="shared" si="4"/>
        <v>No significativa</v>
      </c>
      <c r="M37" s="68" t="str">
        <f t="shared" si="5"/>
        <v>Sin cambio</v>
      </c>
      <c r="N37" s="55"/>
      <c r="O37" s="346">
        <v>28.105974197387695</v>
      </c>
      <c r="P37" s="71">
        <v>1.7416411638259888</v>
      </c>
      <c r="Q37" s="346">
        <v>24.216945648193359</v>
      </c>
      <c r="R37" s="71">
        <v>1.5425072908401489</v>
      </c>
      <c r="S37" s="73"/>
      <c r="T37" s="330">
        <f t="shared" si="6"/>
        <v>-3.8890285491943359</v>
      </c>
      <c r="U37" s="64">
        <f t="shared" si="7"/>
        <v>2.3265086902541672</v>
      </c>
      <c r="V37" s="64">
        <f t="shared" si="8"/>
        <v>-1.6716157414264661</v>
      </c>
      <c r="W37" s="397">
        <f t="shared" si="9"/>
        <v>4.7300059341793058E-2</v>
      </c>
      <c r="X37" s="151" t="str">
        <f t="shared" si="10"/>
        <v>Significativa</v>
      </c>
      <c r="Y37" s="68" t="str">
        <f t="shared" si="11"/>
        <v>Disminución</v>
      </c>
      <c r="Z37" s="55"/>
      <c r="AA37" s="346">
        <v>5.0429415702819824</v>
      </c>
      <c r="AB37" s="71">
        <v>1.093938946723938</v>
      </c>
      <c r="AC37" s="346">
        <v>4.9028916358947754</v>
      </c>
      <c r="AD37" s="71">
        <v>0.73565536737442017</v>
      </c>
      <c r="AE37" s="73"/>
      <c r="AF37" s="330">
        <f t="shared" si="12"/>
        <v>-0.14004993438720703</v>
      </c>
      <c r="AG37" s="64">
        <f t="shared" si="13"/>
        <v>1.3182910295933414</v>
      </c>
      <c r="AH37" s="64">
        <f t="shared" si="14"/>
        <v>-0.10623597615650074</v>
      </c>
      <c r="AI37" s="397">
        <f t="shared" si="17"/>
        <v>0.45769756379979154</v>
      </c>
      <c r="AJ37" s="281" t="str">
        <f t="shared" si="15"/>
        <v>No significativa</v>
      </c>
      <c r="AK37" s="282" t="str">
        <f t="shared" si="16"/>
        <v>Sin cambio</v>
      </c>
    </row>
    <row r="38" spans="1:37" x14ac:dyDescent="0.2">
      <c r="A38" s="55"/>
      <c r="B38" s="51" t="s">
        <v>42</v>
      </c>
      <c r="C38" s="346">
        <v>56.986129760742188</v>
      </c>
      <c r="D38" s="71">
        <v>1.8967664241790771</v>
      </c>
      <c r="E38" s="346">
        <v>49.555149078369141</v>
      </c>
      <c r="F38" s="71">
        <v>2.1175045967102051</v>
      </c>
      <c r="G38" s="73"/>
      <c r="H38" s="330">
        <f t="shared" si="0"/>
        <v>-7.4309806823730469</v>
      </c>
      <c r="I38" s="64">
        <f t="shared" si="1"/>
        <v>2.842806462807824</v>
      </c>
      <c r="J38" s="64">
        <f t="shared" si="2"/>
        <v>-2.6139594022990607</v>
      </c>
      <c r="K38" s="397">
        <f t="shared" si="3"/>
        <v>4.4749835282905156E-3</v>
      </c>
      <c r="L38" s="151" t="str">
        <f t="shared" si="4"/>
        <v>Significativa</v>
      </c>
      <c r="M38" s="68" t="str">
        <f t="shared" si="5"/>
        <v>Disminución</v>
      </c>
      <c r="N38" s="55"/>
      <c r="O38" s="346">
        <v>46.003772735595703</v>
      </c>
      <c r="P38" s="71">
        <v>1.7673565149307251</v>
      </c>
      <c r="Q38" s="346">
        <v>38.942928314208984</v>
      </c>
      <c r="R38" s="71">
        <v>1.5967952013015747</v>
      </c>
      <c r="S38" s="73"/>
      <c r="T38" s="330">
        <f t="shared" si="6"/>
        <v>-7.0608444213867187</v>
      </c>
      <c r="U38" s="64">
        <f t="shared" si="7"/>
        <v>2.3818698465213868</v>
      </c>
      <c r="V38" s="64">
        <f t="shared" si="8"/>
        <v>-2.9644123635465482</v>
      </c>
      <c r="W38" s="397">
        <f t="shared" si="9"/>
        <v>1.5163080374035285E-3</v>
      </c>
      <c r="X38" s="151" t="str">
        <f t="shared" si="10"/>
        <v>Significativa</v>
      </c>
      <c r="Y38" s="68" t="str">
        <f t="shared" si="11"/>
        <v>Disminución</v>
      </c>
      <c r="Z38" s="55"/>
      <c r="AA38" s="346">
        <v>10.982355117797852</v>
      </c>
      <c r="AB38" s="71">
        <v>1.1488578319549561</v>
      </c>
      <c r="AC38" s="346">
        <v>10.612223625183105</v>
      </c>
      <c r="AD38" s="71">
        <v>1.1979415416717529</v>
      </c>
      <c r="AE38" s="73"/>
      <c r="AF38" s="330">
        <f t="shared" si="12"/>
        <v>-0.37013149261474609</v>
      </c>
      <c r="AG38" s="64">
        <f t="shared" si="13"/>
        <v>1.6598006673414547</v>
      </c>
      <c r="AH38" s="64">
        <f t="shared" si="14"/>
        <v>-0.22299755621112938</v>
      </c>
      <c r="AI38" s="397">
        <f t="shared" si="17"/>
        <v>0.41176870424034379</v>
      </c>
      <c r="AJ38" s="281" t="str">
        <f t="shared" si="15"/>
        <v>No significativa</v>
      </c>
      <c r="AK38" s="282" t="str">
        <f t="shared" si="16"/>
        <v>Sin cambio</v>
      </c>
    </row>
    <row r="39" spans="1:37" x14ac:dyDescent="0.2">
      <c r="A39" s="55"/>
      <c r="B39" s="51" t="s">
        <v>41</v>
      </c>
      <c r="C39" s="346">
        <v>38.951187133789063</v>
      </c>
      <c r="D39" s="71">
        <v>2.039013147354126</v>
      </c>
      <c r="E39" s="346">
        <v>38.327415466308594</v>
      </c>
      <c r="F39" s="71">
        <v>2.003061056137085</v>
      </c>
      <c r="G39" s="73"/>
      <c r="H39" s="330">
        <f t="shared" si="0"/>
        <v>-0.62377166748046875</v>
      </c>
      <c r="I39" s="64">
        <f t="shared" si="1"/>
        <v>2.8582911345235624</v>
      </c>
      <c r="J39" s="64">
        <f t="shared" si="2"/>
        <v>-0.21823237666251338</v>
      </c>
      <c r="K39" s="397">
        <f t="shared" si="3"/>
        <v>0.41362403001820303</v>
      </c>
      <c r="L39" s="151" t="str">
        <f t="shared" si="4"/>
        <v>No significativa</v>
      </c>
      <c r="M39" s="68" t="str">
        <f t="shared" si="5"/>
        <v>Sin cambio</v>
      </c>
      <c r="N39" s="55"/>
      <c r="O39" s="346">
        <v>33.571113586425781</v>
      </c>
      <c r="P39" s="71">
        <v>1.6593456268310547</v>
      </c>
      <c r="Q39" s="346">
        <v>33.65765380859375</v>
      </c>
      <c r="R39" s="71">
        <v>1.716163158416748</v>
      </c>
      <c r="S39" s="73"/>
      <c r="T39" s="330">
        <f t="shared" si="6"/>
        <v>8.654022216796875E-2</v>
      </c>
      <c r="U39" s="64">
        <f t="shared" si="7"/>
        <v>2.3871832555525128</v>
      </c>
      <c r="V39" s="64">
        <f t="shared" si="8"/>
        <v>3.6252022950763803E-2</v>
      </c>
      <c r="W39" s="397">
        <f t="shared" si="9"/>
        <v>0.48554070245443659</v>
      </c>
      <c r="X39" s="151" t="str">
        <f t="shared" si="10"/>
        <v>No significativa</v>
      </c>
      <c r="Y39" s="68" t="str">
        <f t="shared" si="11"/>
        <v>Sin cambio</v>
      </c>
      <c r="Z39" s="55"/>
      <c r="AA39" s="346">
        <v>5.3800716400146484</v>
      </c>
      <c r="AB39" s="71">
        <v>1.1745189428329468</v>
      </c>
      <c r="AC39" s="346">
        <v>4.6697578430175781</v>
      </c>
      <c r="AD39" s="71">
        <v>0.62538951635360718</v>
      </c>
      <c r="AE39" s="73"/>
      <c r="AF39" s="330">
        <f t="shared" si="12"/>
        <v>-0.71031379699707031</v>
      </c>
      <c r="AG39" s="64">
        <f t="shared" si="13"/>
        <v>1.3306414972630387</v>
      </c>
      <c r="AH39" s="64">
        <f t="shared" si="14"/>
        <v>-0.53381305066623574</v>
      </c>
      <c r="AI39" s="397">
        <f t="shared" si="17"/>
        <v>0.29673544179424793</v>
      </c>
      <c r="AJ39" s="281" t="str">
        <f t="shared" si="15"/>
        <v>No significativa</v>
      </c>
      <c r="AK39" s="282" t="str">
        <f t="shared" si="16"/>
        <v>Sin cambio</v>
      </c>
    </row>
    <row r="40" spans="1:37" x14ac:dyDescent="0.2">
      <c r="A40" s="55"/>
      <c r="B40" s="51" t="s">
        <v>40</v>
      </c>
      <c r="C40" s="346">
        <v>60.117809295654297</v>
      </c>
      <c r="D40" s="71">
        <v>1.5369495153427124</v>
      </c>
      <c r="E40" s="346">
        <v>57.5281982421875</v>
      </c>
      <c r="F40" s="71">
        <v>1.5425025224685669</v>
      </c>
      <c r="G40" s="73"/>
      <c r="H40" s="330">
        <f t="shared" si="0"/>
        <v>-2.5896110534667969</v>
      </c>
      <c r="I40" s="64">
        <f t="shared" si="1"/>
        <v>2.177504958555569</v>
      </c>
      <c r="J40" s="64">
        <f t="shared" si="2"/>
        <v>-1.1892560994141641</v>
      </c>
      <c r="K40" s="397">
        <f t="shared" si="3"/>
        <v>0.11716945245044737</v>
      </c>
      <c r="L40" s="151" t="str">
        <f t="shared" si="4"/>
        <v>No significativa</v>
      </c>
      <c r="M40" s="68" t="str">
        <f t="shared" si="5"/>
        <v>Sin cambio</v>
      </c>
      <c r="N40" s="55"/>
      <c r="O40" s="346">
        <v>50.952499389648438</v>
      </c>
      <c r="P40" s="71">
        <v>1.4690665006637573</v>
      </c>
      <c r="Q40" s="346">
        <v>49.415904998779297</v>
      </c>
      <c r="R40" s="71">
        <v>1.5603775978088379</v>
      </c>
      <c r="S40" s="73"/>
      <c r="T40" s="330">
        <f t="shared" si="6"/>
        <v>-1.5365943908691406</v>
      </c>
      <c r="U40" s="64">
        <f t="shared" si="7"/>
        <v>2.1431133033780871</v>
      </c>
      <c r="V40" s="64">
        <f t="shared" si="8"/>
        <v>-0.71699167209082237</v>
      </c>
      <c r="W40" s="397">
        <f t="shared" si="9"/>
        <v>0.23668961762686019</v>
      </c>
      <c r="X40" s="151" t="str">
        <f t="shared" si="10"/>
        <v>No significativa</v>
      </c>
      <c r="Y40" s="68" t="str">
        <f t="shared" si="11"/>
        <v>Sin cambio</v>
      </c>
      <c r="Z40" s="55"/>
      <c r="AA40" s="346">
        <v>9.1653079986572266</v>
      </c>
      <c r="AB40" s="71">
        <v>0.82566457986831665</v>
      </c>
      <c r="AC40" s="346">
        <v>8.1122922897338867</v>
      </c>
      <c r="AD40" s="71">
        <v>0.96964240074157715</v>
      </c>
      <c r="AE40" s="73"/>
      <c r="AF40" s="330">
        <f t="shared" si="12"/>
        <v>-1.0530157089233398</v>
      </c>
      <c r="AG40" s="64">
        <f t="shared" si="13"/>
        <v>1.273549521520468</v>
      </c>
      <c r="AH40" s="64">
        <f t="shared" si="14"/>
        <v>-0.82683530646390824</v>
      </c>
      <c r="AI40" s="397">
        <f t="shared" si="17"/>
        <v>0.20416520773659799</v>
      </c>
      <c r="AJ40" s="281" t="str">
        <f t="shared" si="15"/>
        <v>No significativa</v>
      </c>
      <c r="AK40" s="282" t="str">
        <f t="shared" si="16"/>
        <v>Sin cambio</v>
      </c>
    </row>
    <row r="41" spans="1:37" x14ac:dyDescent="0.2">
      <c r="A41" s="55"/>
      <c r="B41" s="51" t="s">
        <v>39</v>
      </c>
      <c r="C41" s="346">
        <v>57.400299072265625</v>
      </c>
      <c r="D41" s="71">
        <v>2.2137594223022461</v>
      </c>
      <c r="E41" s="346">
        <v>52.433605194091797</v>
      </c>
      <c r="F41" s="71">
        <v>2.2596426010131836</v>
      </c>
      <c r="G41" s="73"/>
      <c r="H41" s="330">
        <f t="shared" si="0"/>
        <v>-4.9666938781738281</v>
      </c>
      <c r="I41" s="64">
        <f t="shared" si="1"/>
        <v>3.1633392900771171</v>
      </c>
      <c r="J41" s="64">
        <f t="shared" si="2"/>
        <v>-1.5700794074646189</v>
      </c>
      <c r="K41" s="397">
        <f t="shared" si="3"/>
        <v>5.8198319337300186E-2</v>
      </c>
      <c r="L41" s="151" t="str">
        <f t="shared" si="4"/>
        <v>No significativa</v>
      </c>
      <c r="M41" s="68" t="str">
        <f t="shared" si="5"/>
        <v>Sin cambio</v>
      </c>
      <c r="N41" s="55"/>
      <c r="O41" s="346">
        <v>39.729862213134766</v>
      </c>
      <c r="P41" s="71">
        <v>1.8151094913482666</v>
      </c>
      <c r="Q41" s="346">
        <v>39.2470703125</v>
      </c>
      <c r="R41" s="71">
        <v>1.8190152645111084</v>
      </c>
      <c r="S41" s="73"/>
      <c r="T41" s="330">
        <f t="shared" si="6"/>
        <v>-0.48279190063476563</v>
      </c>
      <c r="U41" s="64">
        <f t="shared" si="7"/>
        <v>2.5697157426662938</v>
      </c>
      <c r="V41" s="64">
        <f t="shared" si="8"/>
        <v>-0.18787755105310944</v>
      </c>
      <c r="W41" s="397">
        <f t="shared" si="9"/>
        <v>0.42548632050945012</v>
      </c>
      <c r="X41" s="151" t="str">
        <f t="shared" si="10"/>
        <v>No significativa</v>
      </c>
      <c r="Y41" s="68" t="str">
        <f t="shared" si="11"/>
        <v>Sin cambio</v>
      </c>
      <c r="Z41" s="55"/>
      <c r="AA41" s="346">
        <v>17.670438766479492</v>
      </c>
      <c r="AB41" s="71">
        <v>1.8992835283279419</v>
      </c>
      <c r="AC41" s="346">
        <v>13.18653678894043</v>
      </c>
      <c r="AD41" s="71">
        <v>1.2878658771514893</v>
      </c>
      <c r="AE41" s="73"/>
      <c r="AF41" s="330">
        <f t="shared" si="12"/>
        <v>-4.4839019775390625</v>
      </c>
      <c r="AG41" s="64">
        <f t="shared" si="13"/>
        <v>2.2947497550950975</v>
      </c>
      <c r="AH41" s="64">
        <f t="shared" si="14"/>
        <v>-1.9539829855448634</v>
      </c>
      <c r="AI41" s="397">
        <f t="shared" si="17"/>
        <v>2.5351614696207201E-2</v>
      </c>
      <c r="AJ41" s="281" t="str">
        <f t="shared" si="15"/>
        <v>Significativa</v>
      </c>
      <c r="AK41" s="282" t="str">
        <f t="shared" si="16"/>
        <v>Disminución</v>
      </c>
    </row>
    <row r="42" spans="1:37" x14ac:dyDescent="0.2">
      <c r="A42" s="55"/>
      <c r="B42" s="51" t="s">
        <v>38</v>
      </c>
      <c r="C42" s="346">
        <v>47.685272216796875</v>
      </c>
      <c r="D42" s="71">
        <v>1.8191328048706055</v>
      </c>
      <c r="E42" s="346">
        <v>47.913509368896484</v>
      </c>
      <c r="F42" s="71">
        <v>1.7928972244262695</v>
      </c>
      <c r="G42" s="73"/>
      <c r="H42" s="330">
        <f t="shared" si="0"/>
        <v>0.22823715209960938</v>
      </c>
      <c r="I42" s="64">
        <f t="shared" si="1"/>
        <v>2.5541582995405387</v>
      </c>
      <c r="J42" s="64">
        <f t="shared" si="2"/>
        <v>8.9359047221413954E-2</v>
      </c>
      <c r="K42" s="397">
        <f t="shared" si="3"/>
        <v>0.46439828440250175</v>
      </c>
      <c r="L42" s="151" t="str">
        <f t="shared" si="4"/>
        <v>No significativa</v>
      </c>
      <c r="M42" s="68" t="str">
        <f t="shared" si="5"/>
        <v>Sin cambio</v>
      </c>
      <c r="N42" s="55"/>
      <c r="O42" s="346">
        <v>37.946491241455078</v>
      </c>
      <c r="P42" s="71">
        <v>1.4802066087722778</v>
      </c>
      <c r="Q42" s="346">
        <v>40.081512451171875</v>
      </c>
      <c r="R42" s="71">
        <v>1.3364410400390625</v>
      </c>
      <c r="S42" s="73"/>
      <c r="T42" s="330">
        <f t="shared" si="6"/>
        <v>2.1350212097167969</v>
      </c>
      <c r="U42" s="64">
        <f t="shared" si="7"/>
        <v>1.994263337213473</v>
      </c>
      <c r="V42" s="64">
        <f t="shared" si="8"/>
        <v>1.0705813870599461</v>
      </c>
      <c r="W42" s="397">
        <f t="shared" si="9"/>
        <v>0.14217884811968395</v>
      </c>
      <c r="X42" s="151" t="str">
        <f t="shared" si="10"/>
        <v>No significativa</v>
      </c>
      <c r="Y42" s="68" t="str">
        <f t="shared" si="11"/>
        <v>Sin cambio</v>
      </c>
      <c r="Z42" s="55"/>
      <c r="AA42" s="346">
        <v>9.7387819290161133</v>
      </c>
      <c r="AB42" s="71">
        <v>1.2918956279754639</v>
      </c>
      <c r="AC42" s="346">
        <v>7.8319969177246094</v>
      </c>
      <c r="AD42" s="71">
        <v>1.1386814117431641</v>
      </c>
      <c r="AE42" s="73"/>
      <c r="AF42" s="330">
        <f t="shared" si="12"/>
        <v>-1.9067850112915039</v>
      </c>
      <c r="AG42" s="64">
        <f t="shared" si="13"/>
        <v>1.7220887523677528</v>
      </c>
      <c r="AH42" s="64">
        <f t="shared" si="14"/>
        <v>-1.1072513008808673</v>
      </c>
      <c r="AI42" s="397">
        <f t="shared" si="17"/>
        <v>0.13409264653723163</v>
      </c>
      <c r="AJ42" s="281" t="str">
        <f t="shared" si="15"/>
        <v>No significativa</v>
      </c>
      <c r="AK42" s="282" t="str">
        <f t="shared" si="16"/>
        <v>Sin cambio</v>
      </c>
    </row>
    <row r="43" spans="1:37" x14ac:dyDescent="0.2">
      <c r="A43" s="55"/>
      <c r="B43" s="51" t="s">
        <v>37</v>
      </c>
      <c r="C43" s="346">
        <v>60.211246490478516</v>
      </c>
      <c r="D43" s="71">
        <v>1.7602667808532715</v>
      </c>
      <c r="E43" s="346">
        <v>54.213691711425781</v>
      </c>
      <c r="F43" s="71">
        <v>2.0599567890167236</v>
      </c>
      <c r="G43" s="73"/>
      <c r="H43" s="330">
        <f t="shared" si="0"/>
        <v>-5.9975547790527344</v>
      </c>
      <c r="I43" s="64">
        <f t="shared" si="1"/>
        <v>2.709605342552976</v>
      </c>
      <c r="J43" s="64">
        <f t="shared" si="2"/>
        <v>-2.2134421883748834</v>
      </c>
      <c r="K43" s="397">
        <f t="shared" si="3"/>
        <v>1.3433587393832698E-2</v>
      </c>
      <c r="L43" s="151" t="str">
        <f t="shared" si="4"/>
        <v>Significativa</v>
      </c>
      <c r="M43" s="68" t="str">
        <f t="shared" si="5"/>
        <v>Disminución</v>
      </c>
      <c r="N43" s="55"/>
      <c r="O43" s="346">
        <v>49.7481689453125</v>
      </c>
      <c r="P43" s="71">
        <v>1.336112380027771</v>
      </c>
      <c r="Q43" s="346">
        <v>46.9432373046875</v>
      </c>
      <c r="R43" s="71">
        <v>1.9376242160797119</v>
      </c>
      <c r="S43" s="73"/>
      <c r="T43" s="330">
        <f t="shared" si="6"/>
        <v>-2.804931640625</v>
      </c>
      <c r="U43" s="64">
        <f t="shared" si="7"/>
        <v>2.3536320644489006</v>
      </c>
      <c r="V43" s="64">
        <f t="shared" si="8"/>
        <v>-1.1917460179918864</v>
      </c>
      <c r="W43" s="397">
        <f t="shared" si="9"/>
        <v>0.11668042409303185</v>
      </c>
      <c r="X43" s="151" t="str">
        <f t="shared" si="10"/>
        <v>No significativa</v>
      </c>
      <c r="Y43" s="68" t="str">
        <f t="shared" si="11"/>
        <v>Sin cambio</v>
      </c>
      <c r="Z43" s="55"/>
      <c r="AA43" s="346">
        <v>10.463078498840332</v>
      </c>
      <c r="AB43" s="71">
        <v>1.0905897617340088</v>
      </c>
      <c r="AC43" s="346">
        <v>7.2704563140869141</v>
      </c>
      <c r="AD43" s="71">
        <v>0.8108561635017395</v>
      </c>
      <c r="AE43" s="73"/>
      <c r="AF43" s="330">
        <f t="shared" si="12"/>
        <v>-3.192622184753418</v>
      </c>
      <c r="AG43" s="64">
        <f t="shared" si="13"/>
        <v>1.3589973312290946</v>
      </c>
      <c r="AH43" s="64">
        <f t="shared" si="14"/>
        <v>-2.349248310786578</v>
      </c>
      <c r="AI43" s="397">
        <f t="shared" si="17"/>
        <v>9.4056785496383563E-3</v>
      </c>
      <c r="AJ43" s="281" t="str">
        <f t="shared" si="15"/>
        <v>Significativa</v>
      </c>
      <c r="AK43" s="282" t="str">
        <f t="shared" si="16"/>
        <v>Disminución</v>
      </c>
    </row>
    <row r="44" spans="1:37" s="74" customFormat="1" ht="26.25" thickBot="1" x14ac:dyDescent="0.25">
      <c r="A44" s="209"/>
      <c r="B44" s="216" t="s">
        <v>86</v>
      </c>
      <c r="C44" s="347">
        <v>46.014438629150391</v>
      </c>
      <c r="D44" s="348">
        <v>0.64825212955474854</v>
      </c>
      <c r="E44" s="347">
        <v>45.372394561767578</v>
      </c>
      <c r="F44" s="348">
        <v>0.42429551482200623</v>
      </c>
      <c r="G44" s="220"/>
      <c r="H44" s="347">
        <f t="shared" si="0"/>
        <v>-0.6420440673828125</v>
      </c>
      <c r="I44" s="348">
        <f t="shared" si="1"/>
        <v>0.77476287170355407</v>
      </c>
      <c r="J44" s="347">
        <f>H44/I44</f>
        <v>-0.82869751614591636</v>
      </c>
      <c r="K44" s="348">
        <f>IF(J44&gt;0,(1-NORMSDIST(J44)),(NORMSDIST(J44)))</f>
        <v>0.20363779582027225</v>
      </c>
      <c r="L44" s="218" t="str">
        <f>IF(K44&lt;0.05,  "Significativa","No significativa")</f>
        <v>No significativa</v>
      </c>
      <c r="M44" s="218" t="str">
        <f>IF(L44="Significativa",IF(H44&lt;0,"Disminución","Aumento"),"Sin cambio")</f>
        <v>Sin cambio</v>
      </c>
      <c r="N44" s="209"/>
      <c r="O44" s="347">
        <v>35.657245635986328</v>
      </c>
      <c r="P44" s="348">
        <v>0.52078139781951904</v>
      </c>
      <c r="Q44" s="347">
        <v>36.496257781982422</v>
      </c>
      <c r="R44" s="348">
        <v>0.36910739541053772</v>
      </c>
      <c r="S44" s="220"/>
      <c r="T44" s="347">
        <f t="shared" si="6"/>
        <v>0.83901214599609375</v>
      </c>
      <c r="U44" s="348">
        <f t="shared" si="7"/>
        <v>0.63832087045748642</v>
      </c>
      <c r="V44" s="347">
        <f t="shared" si="8"/>
        <v>1.3144050035443324</v>
      </c>
      <c r="W44" s="348">
        <f t="shared" si="9"/>
        <v>9.435497378124702E-2</v>
      </c>
      <c r="X44" s="218" t="str">
        <f t="shared" si="10"/>
        <v>No significativa</v>
      </c>
      <c r="Y44" s="218" t="str">
        <f t="shared" si="11"/>
        <v>Sin cambio</v>
      </c>
      <c r="Z44" s="209"/>
      <c r="AA44" s="347">
        <v>10.357194900512695</v>
      </c>
      <c r="AB44" s="348">
        <v>0.31766808032989502</v>
      </c>
      <c r="AC44" s="347">
        <v>8.8761367797851562</v>
      </c>
      <c r="AD44" s="348">
        <v>0.26899531483650208</v>
      </c>
      <c r="AE44" s="220"/>
      <c r="AF44" s="347">
        <f t="shared" si="12"/>
        <v>-1.4810581207275391</v>
      </c>
      <c r="AG44" s="348">
        <f t="shared" si="13"/>
        <v>0.41625892022210109</v>
      </c>
      <c r="AH44" s="347">
        <f t="shared" si="14"/>
        <v>-3.5580213390677575</v>
      </c>
      <c r="AI44" s="348">
        <f>IF(AH44&gt;0,(1-NORMSDIST(AH44)),(NORMSDIST(AH44)))</f>
        <v>1.8682948204631612E-4</v>
      </c>
      <c r="AJ44" s="321" t="str">
        <f t="shared" si="15"/>
        <v>Significativa</v>
      </c>
      <c r="AK44" s="321" t="str">
        <f t="shared" si="16"/>
        <v>Disminución</v>
      </c>
    </row>
    <row r="45" spans="1:37" ht="12.75" customHeight="1" thickTop="1" x14ac:dyDescent="0.2">
      <c r="B45" s="146" t="s">
        <v>228</v>
      </c>
    </row>
    <row r="46" spans="1:37" x14ac:dyDescent="0.2">
      <c r="B46" s="450" t="s">
        <v>158</v>
      </c>
      <c r="C46" s="450"/>
      <c r="D46" s="450"/>
      <c r="E46" s="450"/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</row>
    <row r="47" spans="1:37" x14ac:dyDescent="0.2">
      <c r="A47" s="24"/>
      <c r="B47" s="450"/>
      <c r="C47" s="450"/>
      <c r="D47" s="450"/>
      <c r="E47" s="450"/>
      <c r="F47" s="450"/>
      <c r="G47" s="450"/>
      <c r="H47" s="450"/>
      <c r="I47" s="450"/>
      <c r="J47" s="450"/>
      <c r="K47" s="450"/>
      <c r="L47" s="450"/>
      <c r="M47" s="450"/>
      <c r="N47" s="450"/>
      <c r="O47" s="450"/>
      <c r="P47" s="450"/>
      <c r="Q47" s="450"/>
      <c r="R47" s="450"/>
      <c r="S47" s="450"/>
      <c r="T47" s="450"/>
      <c r="U47" s="450"/>
      <c r="V47" s="450"/>
      <c r="W47" s="450"/>
      <c r="X47" s="450"/>
      <c r="Y47" s="450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</row>
    <row r="48" spans="1:37" x14ac:dyDescent="0.2">
      <c r="A48" s="24"/>
      <c r="B48" s="27"/>
      <c r="C48" s="24"/>
      <c r="D48" s="24"/>
      <c r="E48" s="24"/>
      <c r="F48" s="24"/>
      <c r="G48" s="24"/>
      <c r="H48" s="24"/>
      <c r="I48" s="24"/>
      <c r="J48" s="24"/>
      <c r="K48" s="24"/>
      <c r="L48" s="158"/>
      <c r="M48" s="158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158"/>
      <c r="Y48" s="158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</row>
    <row r="49" spans="2:34" x14ac:dyDescent="0.2">
      <c r="F49" s="24"/>
      <c r="H49" s="24"/>
      <c r="I49" s="24"/>
      <c r="J49" s="24"/>
      <c r="R49" s="24"/>
      <c r="S49" s="24"/>
      <c r="T49" s="24"/>
      <c r="U49" s="24"/>
      <c r="V49" s="24"/>
      <c r="AD49" s="24"/>
      <c r="AE49" s="24"/>
      <c r="AF49" s="24"/>
      <c r="AG49" s="24"/>
      <c r="AH49" s="24"/>
    </row>
    <row r="50" spans="2:34" x14ac:dyDescent="0.2">
      <c r="H50" s="50"/>
      <c r="I50" s="30"/>
      <c r="J50" s="30"/>
      <c r="K50" s="49"/>
      <c r="L50" s="151"/>
      <c r="M50" s="151"/>
      <c r="R50" s="24"/>
      <c r="S50" s="24"/>
      <c r="T50" s="24"/>
      <c r="U50" s="24"/>
      <c r="V50" s="24"/>
      <c r="AD50" s="24"/>
      <c r="AE50" s="24"/>
      <c r="AF50" s="24"/>
      <c r="AG50" s="24"/>
      <c r="AH50" s="24"/>
    </row>
    <row r="51" spans="2:34" x14ac:dyDescent="0.2">
      <c r="B51" s="51"/>
      <c r="H51" s="50"/>
      <c r="I51" s="30"/>
      <c r="J51" s="30"/>
      <c r="K51" s="49"/>
      <c r="L51" s="151"/>
      <c r="M51" s="151"/>
      <c r="Q51" s="24"/>
      <c r="R51" s="24"/>
      <c r="S51" s="24"/>
      <c r="T51" s="24"/>
      <c r="U51" s="24"/>
      <c r="AC51" s="24"/>
      <c r="AD51" s="24"/>
      <c r="AE51" s="24"/>
      <c r="AF51" s="24"/>
      <c r="AG51" s="24"/>
    </row>
    <row r="52" spans="2:34" x14ac:dyDescent="0.2">
      <c r="B52" s="51"/>
      <c r="F52" s="24"/>
      <c r="H52" s="50"/>
      <c r="I52" s="30"/>
      <c r="J52" s="30"/>
      <c r="K52" s="49"/>
      <c r="L52" s="151"/>
      <c r="M52" s="151"/>
      <c r="Q52" s="24"/>
      <c r="R52" s="24"/>
      <c r="S52" s="24"/>
      <c r="T52" s="24"/>
      <c r="U52" s="24"/>
      <c r="AC52" s="24"/>
      <c r="AD52" s="24"/>
      <c r="AE52" s="24"/>
      <c r="AF52" s="24"/>
      <c r="AG52" s="24"/>
    </row>
    <row r="53" spans="2:34" x14ac:dyDescent="0.2">
      <c r="B53" s="51"/>
      <c r="F53" s="24"/>
      <c r="H53" s="50"/>
      <c r="I53" s="30"/>
      <c r="J53" s="30"/>
      <c r="K53" s="49"/>
      <c r="L53" s="151"/>
      <c r="M53" s="151"/>
      <c r="Q53" s="24"/>
      <c r="R53" s="24"/>
      <c r="S53" s="24"/>
      <c r="T53" s="24"/>
      <c r="U53" s="24"/>
      <c r="AC53" s="24"/>
      <c r="AD53" s="24"/>
      <c r="AE53" s="24"/>
      <c r="AF53" s="24"/>
      <c r="AG53" s="24"/>
    </row>
    <row r="54" spans="2:34" x14ac:dyDescent="0.2">
      <c r="B54" s="51"/>
      <c r="F54" s="24"/>
      <c r="H54" s="50"/>
      <c r="I54" s="30"/>
      <c r="J54" s="30"/>
      <c r="K54" s="49"/>
      <c r="L54" s="151"/>
      <c r="M54" s="151"/>
      <c r="Q54" s="24"/>
      <c r="R54" s="24"/>
      <c r="S54" s="24"/>
      <c r="T54" s="24"/>
      <c r="U54" s="24"/>
      <c r="AC54" s="24"/>
      <c r="AD54" s="24"/>
      <c r="AE54" s="24"/>
      <c r="AF54" s="24"/>
      <c r="AG54" s="24"/>
    </row>
    <row r="55" spans="2:34" x14ac:dyDescent="0.2">
      <c r="B55" s="51"/>
      <c r="F55" s="24"/>
      <c r="H55" s="50"/>
      <c r="I55" s="30"/>
      <c r="J55" s="30"/>
      <c r="K55" s="49"/>
      <c r="L55" s="151"/>
      <c r="M55" s="151"/>
      <c r="Q55" s="24"/>
      <c r="R55" s="24"/>
      <c r="S55" s="24"/>
      <c r="T55" s="24"/>
      <c r="U55" s="24"/>
      <c r="AC55" s="24"/>
      <c r="AD55" s="24"/>
      <c r="AE55" s="24"/>
      <c r="AF55" s="24"/>
      <c r="AG55" s="24"/>
    </row>
    <row r="56" spans="2:34" x14ac:dyDescent="0.2">
      <c r="B56" s="51"/>
      <c r="F56" s="24"/>
      <c r="H56" s="50"/>
      <c r="I56" s="30"/>
      <c r="J56" s="30"/>
      <c r="K56" s="49"/>
      <c r="L56" s="151"/>
      <c r="M56" s="151"/>
      <c r="Q56" s="24"/>
      <c r="R56" s="24"/>
      <c r="S56" s="24"/>
      <c r="T56" s="24"/>
      <c r="U56" s="24"/>
      <c r="AC56" s="24"/>
      <c r="AD56" s="24"/>
      <c r="AE56" s="24"/>
      <c r="AF56" s="24"/>
      <c r="AG56" s="24"/>
    </row>
    <row r="57" spans="2:34" x14ac:dyDescent="0.2">
      <c r="B57" s="51"/>
      <c r="F57" s="24"/>
      <c r="H57" s="50"/>
      <c r="I57" s="30"/>
      <c r="J57" s="30"/>
      <c r="K57" s="49"/>
      <c r="L57" s="151"/>
      <c r="M57" s="151"/>
      <c r="Q57" s="24"/>
      <c r="R57" s="24"/>
      <c r="S57" s="24"/>
      <c r="T57" s="24"/>
      <c r="U57" s="24"/>
      <c r="AC57" s="24"/>
      <c r="AD57" s="24"/>
      <c r="AE57" s="24"/>
      <c r="AF57" s="24"/>
      <c r="AG57" s="24"/>
    </row>
    <row r="58" spans="2:34" x14ac:dyDescent="0.2">
      <c r="B58" s="51"/>
      <c r="F58" s="24"/>
      <c r="H58" s="50"/>
      <c r="I58" s="30"/>
      <c r="J58" s="30"/>
      <c r="K58" s="49"/>
      <c r="L58" s="151"/>
      <c r="M58" s="151"/>
      <c r="Q58" s="24"/>
      <c r="R58" s="24"/>
      <c r="S58" s="24"/>
      <c r="T58" s="24"/>
      <c r="U58" s="24"/>
      <c r="AC58" s="24"/>
      <c r="AD58" s="24"/>
      <c r="AE58" s="24"/>
      <c r="AF58" s="24"/>
      <c r="AG58" s="24"/>
    </row>
    <row r="59" spans="2:34" x14ac:dyDescent="0.2">
      <c r="B59" s="51"/>
      <c r="F59" s="24"/>
      <c r="H59" s="50"/>
      <c r="I59" s="30"/>
      <c r="J59" s="30"/>
      <c r="K59" s="49"/>
      <c r="L59" s="151"/>
      <c r="M59" s="151"/>
      <c r="Q59" s="24"/>
      <c r="R59" s="24"/>
      <c r="S59" s="24"/>
      <c r="T59" s="24"/>
      <c r="U59" s="24"/>
      <c r="AC59" s="24"/>
      <c r="AD59" s="24"/>
      <c r="AE59" s="24"/>
      <c r="AF59" s="24"/>
      <c r="AG59" s="24"/>
    </row>
    <row r="60" spans="2:34" x14ac:dyDescent="0.2">
      <c r="B60" s="51"/>
      <c r="F60" s="24"/>
      <c r="H60" s="50"/>
      <c r="I60" s="30"/>
      <c r="J60" s="30"/>
      <c r="K60" s="49"/>
      <c r="L60" s="151"/>
      <c r="M60" s="151"/>
      <c r="Q60" s="24"/>
      <c r="R60" s="24"/>
      <c r="S60" s="24"/>
      <c r="T60" s="24"/>
      <c r="U60" s="24"/>
      <c r="AC60" s="24"/>
      <c r="AD60" s="24"/>
      <c r="AE60" s="24"/>
      <c r="AF60" s="24"/>
      <c r="AG60" s="24"/>
    </row>
    <row r="61" spans="2:34" x14ac:dyDescent="0.2">
      <c r="B61" s="51"/>
      <c r="F61" s="24"/>
      <c r="H61" s="50"/>
      <c r="I61" s="30"/>
      <c r="J61" s="30"/>
      <c r="K61" s="49"/>
      <c r="L61" s="151"/>
      <c r="M61" s="151"/>
      <c r="Q61" s="24"/>
      <c r="R61" s="24"/>
      <c r="S61" s="24"/>
      <c r="T61" s="24"/>
      <c r="U61" s="24"/>
      <c r="AC61" s="24"/>
      <c r="AD61" s="24"/>
      <c r="AE61" s="24"/>
      <c r="AF61" s="24"/>
      <c r="AG61" s="24"/>
    </row>
    <row r="62" spans="2:34" x14ac:dyDescent="0.2">
      <c r="B62" s="51"/>
      <c r="F62" s="24"/>
      <c r="H62" s="50"/>
      <c r="I62" s="30"/>
      <c r="J62" s="30"/>
      <c r="K62" s="49"/>
      <c r="L62" s="151"/>
      <c r="M62" s="151"/>
      <c r="Q62" s="24"/>
      <c r="R62" s="24"/>
      <c r="S62" s="24"/>
      <c r="T62" s="24"/>
      <c r="U62" s="24"/>
      <c r="AC62" s="24"/>
      <c r="AD62" s="24"/>
      <c r="AE62" s="24"/>
      <c r="AF62" s="24"/>
      <c r="AG62" s="24"/>
    </row>
    <row r="63" spans="2:34" x14ac:dyDescent="0.2">
      <c r="B63" s="51"/>
      <c r="F63" s="24"/>
      <c r="H63" s="50"/>
      <c r="I63" s="30"/>
      <c r="J63" s="30"/>
      <c r="K63" s="49"/>
      <c r="L63" s="151"/>
      <c r="M63" s="151"/>
      <c r="Q63" s="24"/>
      <c r="R63" s="24"/>
      <c r="S63" s="24"/>
      <c r="T63" s="24"/>
      <c r="U63" s="24"/>
      <c r="AC63" s="24"/>
      <c r="AD63" s="24"/>
      <c r="AE63" s="24"/>
      <c r="AF63" s="24"/>
      <c r="AG63" s="24"/>
    </row>
    <row r="64" spans="2:34" x14ac:dyDescent="0.2">
      <c r="B64" s="51"/>
      <c r="F64" s="24"/>
      <c r="H64" s="50"/>
      <c r="I64" s="30"/>
      <c r="J64" s="30"/>
      <c r="K64" s="49"/>
      <c r="L64" s="151"/>
      <c r="M64" s="151"/>
      <c r="Q64" s="24"/>
      <c r="R64" s="24"/>
      <c r="S64" s="24"/>
      <c r="T64" s="24"/>
      <c r="U64" s="24"/>
      <c r="AC64" s="24"/>
      <c r="AD64" s="24"/>
      <c r="AE64" s="24"/>
      <c r="AF64" s="24"/>
      <c r="AG64" s="24"/>
    </row>
    <row r="65" spans="2:33" x14ac:dyDescent="0.2">
      <c r="B65" s="51"/>
      <c r="F65" s="24"/>
      <c r="H65" s="50"/>
      <c r="I65" s="30"/>
      <c r="J65" s="30"/>
      <c r="K65" s="49"/>
      <c r="L65" s="151"/>
      <c r="M65" s="151"/>
      <c r="Q65" s="24"/>
      <c r="R65" s="24"/>
      <c r="S65" s="24"/>
      <c r="T65" s="24"/>
      <c r="U65" s="24"/>
      <c r="AC65" s="24"/>
      <c r="AD65" s="24"/>
      <c r="AE65" s="24"/>
      <c r="AF65" s="24"/>
      <c r="AG65" s="24"/>
    </row>
    <row r="66" spans="2:33" x14ac:dyDescent="0.2">
      <c r="B66" s="51"/>
      <c r="F66" s="24"/>
      <c r="H66" s="50"/>
      <c r="I66" s="30"/>
      <c r="J66" s="30"/>
      <c r="K66" s="49"/>
      <c r="L66" s="151"/>
      <c r="M66" s="151"/>
      <c r="Q66" s="24"/>
      <c r="R66" s="24"/>
      <c r="S66" s="24"/>
      <c r="T66" s="24"/>
      <c r="U66" s="24"/>
      <c r="AC66" s="24"/>
      <c r="AD66" s="24"/>
      <c r="AE66" s="24"/>
      <c r="AF66" s="24"/>
      <c r="AG66" s="24"/>
    </row>
    <row r="67" spans="2:33" x14ac:dyDescent="0.2">
      <c r="B67" s="51"/>
      <c r="F67" s="24"/>
      <c r="H67" s="50"/>
      <c r="I67" s="30"/>
      <c r="J67" s="30"/>
      <c r="K67" s="49"/>
      <c r="L67" s="151"/>
      <c r="M67" s="151"/>
      <c r="Q67" s="24"/>
      <c r="R67" s="24"/>
      <c r="S67" s="24"/>
      <c r="T67" s="24"/>
      <c r="U67" s="24"/>
      <c r="AC67" s="24"/>
      <c r="AD67" s="24"/>
      <c r="AE67" s="24"/>
      <c r="AF67" s="24"/>
      <c r="AG67" s="24"/>
    </row>
    <row r="68" spans="2:33" x14ac:dyDescent="0.2">
      <c r="B68" s="51"/>
      <c r="F68" s="24"/>
      <c r="H68" s="50"/>
      <c r="I68" s="30"/>
      <c r="J68" s="30"/>
      <c r="K68" s="49"/>
      <c r="L68" s="151"/>
      <c r="M68" s="151"/>
      <c r="Q68" s="24"/>
      <c r="R68" s="24"/>
      <c r="S68" s="24"/>
      <c r="T68" s="24"/>
      <c r="U68" s="24"/>
      <c r="AC68" s="24"/>
      <c r="AD68" s="24"/>
      <c r="AE68" s="24"/>
      <c r="AF68" s="24"/>
      <c r="AG68" s="24"/>
    </row>
    <row r="69" spans="2:33" x14ac:dyDescent="0.2">
      <c r="B69" s="51"/>
      <c r="F69" s="24"/>
      <c r="H69" s="50"/>
      <c r="I69" s="30"/>
      <c r="J69" s="30"/>
      <c r="K69" s="49"/>
      <c r="L69" s="151"/>
      <c r="M69" s="151"/>
      <c r="Q69" s="24"/>
      <c r="R69" s="24"/>
      <c r="S69" s="24"/>
      <c r="T69" s="24"/>
      <c r="U69" s="24"/>
      <c r="AC69" s="24"/>
      <c r="AD69" s="24"/>
      <c r="AE69" s="24"/>
      <c r="AF69" s="24"/>
      <c r="AG69" s="24"/>
    </row>
    <row r="70" spans="2:33" x14ac:dyDescent="0.2">
      <c r="B70" s="51"/>
      <c r="F70" s="24"/>
      <c r="H70" s="50"/>
      <c r="I70" s="30"/>
      <c r="J70" s="30"/>
      <c r="K70" s="49"/>
      <c r="L70" s="151"/>
      <c r="M70" s="151"/>
      <c r="Q70" s="24"/>
      <c r="R70" s="24"/>
      <c r="S70" s="24"/>
      <c r="T70" s="24"/>
      <c r="U70" s="24"/>
      <c r="AC70" s="24"/>
      <c r="AD70" s="24"/>
      <c r="AE70" s="24"/>
      <c r="AF70" s="24"/>
      <c r="AG70" s="24"/>
    </row>
    <row r="71" spans="2:33" x14ac:dyDescent="0.2">
      <c r="B71" s="51"/>
      <c r="F71" s="24"/>
      <c r="H71" s="50"/>
      <c r="I71" s="30"/>
      <c r="J71" s="30"/>
      <c r="K71" s="49"/>
      <c r="L71" s="151"/>
      <c r="M71" s="151"/>
      <c r="Q71" s="24"/>
      <c r="R71" s="24"/>
      <c r="S71" s="24"/>
      <c r="T71" s="24"/>
      <c r="U71" s="24"/>
      <c r="AC71" s="24"/>
      <c r="AD71" s="24"/>
      <c r="AE71" s="24"/>
      <c r="AF71" s="24"/>
      <c r="AG71" s="24"/>
    </row>
    <row r="72" spans="2:33" x14ac:dyDescent="0.2">
      <c r="B72" s="51"/>
      <c r="F72" s="24"/>
      <c r="H72" s="50"/>
      <c r="I72" s="30"/>
      <c r="J72" s="30"/>
      <c r="K72" s="49"/>
      <c r="L72" s="151"/>
      <c r="M72" s="151"/>
      <c r="Q72" s="24"/>
      <c r="R72" s="24"/>
      <c r="S72" s="24"/>
      <c r="T72" s="24"/>
      <c r="U72" s="24"/>
      <c r="AC72" s="24"/>
      <c r="AD72" s="24"/>
      <c r="AE72" s="24"/>
      <c r="AF72" s="24"/>
      <c r="AG72" s="24"/>
    </row>
    <row r="73" spans="2:33" x14ac:dyDescent="0.2">
      <c r="B73" s="51"/>
      <c r="F73" s="24"/>
      <c r="H73" s="50"/>
      <c r="I73" s="30"/>
      <c r="J73" s="30"/>
      <c r="K73" s="49"/>
      <c r="L73" s="151"/>
      <c r="M73" s="151"/>
      <c r="Q73" s="24"/>
      <c r="R73" s="24"/>
      <c r="S73" s="24"/>
      <c r="T73" s="24"/>
      <c r="U73" s="24"/>
      <c r="AC73" s="24"/>
      <c r="AD73" s="24"/>
      <c r="AE73" s="24"/>
      <c r="AF73" s="24"/>
      <c r="AG73" s="24"/>
    </row>
    <row r="74" spans="2:33" x14ac:dyDescent="0.2">
      <c r="B74" s="51"/>
      <c r="F74" s="24"/>
      <c r="H74" s="50"/>
      <c r="I74" s="30"/>
      <c r="J74" s="30"/>
      <c r="K74" s="49"/>
      <c r="L74" s="151"/>
      <c r="M74" s="151"/>
      <c r="Q74" s="24"/>
      <c r="R74" s="24"/>
      <c r="S74" s="24"/>
      <c r="T74" s="24"/>
      <c r="U74" s="24"/>
      <c r="AC74" s="24"/>
      <c r="AD74" s="24"/>
      <c r="AE74" s="24"/>
      <c r="AF74" s="24"/>
      <c r="AG74" s="24"/>
    </row>
    <row r="75" spans="2:33" x14ac:dyDescent="0.2">
      <c r="B75" s="51"/>
      <c r="F75" s="24"/>
      <c r="H75" s="50"/>
      <c r="I75" s="30"/>
      <c r="J75" s="30"/>
      <c r="K75" s="49"/>
      <c r="L75" s="151"/>
      <c r="M75" s="151"/>
      <c r="Q75" s="24"/>
      <c r="R75" s="24"/>
      <c r="S75" s="24"/>
      <c r="T75" s="24"/>
      <c r="U75" s="24"/>
      <c r="AC75" s="24"/>
      <c r="AD75" s="24"/>
      <c r="AE75" s="24"/>
      <c r="AF75" s="24"/>
      <c r="AG75" s="24"/>
    </row>
    <row r="76" spans="2:33" x14ac:dyDescent="0.2">
      <c r="B76" s="51"/>
      <c r="F76" s="24"/>
      <c r="H76" s="50"/>
      <c r="I76" s="30"/>
      <c r="J76" s="30"/>
      <c r="K76" s="49"/>
      <c r="L76" s="151"/>
      <c r="M76" s="151"/>
      <c r="Q76" s="24"/>
      <c r="R76" s="24"/>
      <c r="S76" s="24"/>
      <c r="T76" s="24"/>
      <c r="U76" s="24"/>
      <c r="AC76" s="24"/>
      <c r="AD76" s="24"/>
      <c r="AE76" s="24"/>
      <c r="AF76" s="24"/>
      <c r="AG76" s="24"/>
    </row>
    <row r="77" spans="2:33" x14ac:dyDescent="0.2">
      <c r="B77" s="51"/>
      <c r="F77" s="24"/>
      <c r="H77" s="50"/>
      <c r="I77" s="30"/>
      <c r="J77" s="30"/>
      <c r="K77" s="49"/>
      <c r="L77" s="151"/>
      <c r="M77" s="151"/>
      <c r="Q77" s="24"/>
      <c r="R77" s="24"/>
      <c r="S77" s="24"/>
      <c r="T77" s="24"/>
      <c r="U77" s="24"/>
      <c r="AC77" s="24"/>
      <c r="AD77" s="24"/>
      <c r="AE77" s="24"/>
      <c r="AF77" s="24"/>
      <c r="AG77" s="24"/>
    </row>
    <row r="78" spans="2:33" x14ac:dyDescent="0.2">
      <c r="B78" s="51"/>
      <c r="F78" s="24"/>
      <c r="H78" s="50"/>
      <c r="I78" s="30"/>
      <c r="J78" s="30"/>
      <c r="K78" s="49"/>
      <c r="L78" s="151"/>
      <c r="M78" s="151"/>
      <c r="Q78" s="24"/>
      <c r="R78" s="24"/>
      <c r="S78" s="24"/>
      <c r="T78" s="24"/>
      <c r="U78" s="24"/>
      <c r="AC78" s="24"/>
      <c r="AD78" s="24"/>
      <c r="AE78" s="24"/>
      <c r="AF78" s="24"/>
      <c r="AG78" s="24"/>
    </row>
    <row r="79" spans="2:33" x14ac:dyDescent="0.2">
      <c r="B79" s="51"/>
      <c r="F79" s="24"/>
      <c r="H79" s="50"/>
      <c r="I79" s="30"/>
      <c r="J79" s="30"/>
      <c r="K79" s="49"/>
      <c r="L79" s="151"/>
      <c r="M79" s="151"/>
      <c r="Q79" s="24"/>
      <c r="R79" s="24"/>
      <c r="S79" s="24"/>
      <c r="T79" s="24"/>
      <c r="U79" s="24"/>
      <c r="AC79" s="24"/>
      <c r="AD79" s="24"/>
      <c r="AE79" s="24"/>
      <c r="AF79" s="24"/>
      <c r="AG79" s="24"/>
    </row>
    <row r="80" spans="2:33" x14ac:dyDescent="0.2">
      <c r="B80" s="51"/>
      <c r="H80" s="50"/>
      <c r="I80" s="30"/>
      <c r="J80" s="30"/>
      <c r="K80" s="49"/>
      <c r="L80" s="151"/>
      <c r="M80" s="151"/>
      <c r="T80" s="75"/>
      <c r="AF80" s="75"/>
    </row>
    <row r="81" spans="2:13" x14ac:dyDescent="0.2">
      <c r="B81" s="51"/>
      <c r="H81" s="50"/>
      <c r="I81" s="30"/>
      <c r="J81" s="30"/>
      <c r="K81" s="49"/>
      <c r="L81" s="151"/>
      <c r="M81" s="151"/>
    </row>
    <row r="82" spans="2:13" x14ac:dyDescent="0.2">
      <c r="B82" s="51"/>
      <c r="H82" s="50"/>
      <c r="I82" s="30"/>
      <c r="J82" s="30"/>
      <c r="K82" s="49"/>
      <c r="L82" s="151"/>
      <c r="M82" s="151"/>
    </row>
  </sheetData>
  <mergeCells count="30">
    <mergeCell ref="B46:Y46"/>
    <mergeCell ref="B47:Y47"/>
    <mergeCell ref="AI10:AI11"/>
    <mergeCell ref="AJ10:AJ11"/>
    <mergeCell ref="AK10:AK11"/>
    <mergeCell ref="H11:I11"/>
    <mergeCell ref="T11:U11"/>
    <mergeCell ref="AF11:AG11"/>
    <mergeCell ref="W10:W11"/>
    <mergeCell ref="X10:X11"/>
    <mergeCell ref="Y10:Y11"/>
    <mergeCell ref="AA10:AB10"/>
    <mergeCell ref="AC10:AD10"/>
    <mergeCell ref="AH10:AH11"/>
    <mergeCell ref="K10:K11"/>
    <mergeCell ref="L10:L11"/>
    <mergeCell ref="M10:M11"/>
    <mergeCell ref="O10:P10"/>
    <mergeCell ref="Q10:R10"/>
    <mergeCell ref="V10:V11"/>
    <mergeCell ref="B6:AK6"/>
    <mergeCell ref="B7:AK7"/>
    <mergeCell ref="B8:AK8"/>
    <mergeCell ref="B9:B11"/>
    <mergeCell ref="C9:M9"/>
    <mergeCell ref="O9:Y9"/>
    <mergeCell ref="AA9:AK9"/>
    <mergeCell ref="C10:D10"/>
    <mergeCell ref="E10:F10"/>
    <mergeCell ref="J10:J1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6:AK89"/>
  <sheetViews>
    <sheetView zoomScaleNormal="100" workbookViewId="0"/>
  </sheetViews>
  <sheetFormatPr baseColWidth="10" defaultRowHeight="12.75" x14ac:dyDescent="0.2"/>
  <cols>
    <col min="1" max="1" width="1.7109375" style="136" customWidth="1"/>
    <col min="2" max="2" width="18.7109375" style="137" customWidth="1"/>
    <col min="3" max="6" width="10.7109375" style="136" customWidth="1"/>
    <col min="7" max="7" width="1.7109375" style="136" customWidth="1"/>
    <col min="8" max="10" width="10.7109375" style="136" customWidth="1"/>
    <col min="11" max="11" width="11.7109375" style="136" customWidth="1"/>
    <col min="12" max="13" width="16.7109375" style="156" customWidth="1"/>
    <col min="14" max="14" width="1.7109375" style="136" customWidth="1"/>
    <col min="15" max="18" width="10.7109375" style="108" customWidth="1"/>
    <col min="19" max="19" width="1.7109375" style="108" customWidth="1"/>
    <col min="20" max="22" width="10.7109375" style="108" customWidth="1"/>
    <col min="23" max="23" width="11.7109375" style="108" customWidth="1"/>
    <col min="24" max="25" width="16.7109375" style="153" customWidth="1"/>
    <col min="26" max="26" width="1.7109375" style="136" customWidth="1"/>
    <col min="27" max="30" width="10.7109375" style="136" customWidth="1"/>
    <col min="31" max="31" width="1.7109375" style="136" customWidth="1"/>
    <col min="32" max="34" width="10.7109375" style="136" customWidth="1"/>
    <col min="35" max="35" width="11.7109375" style="136" customWidth="1"/>
    <col min="36" max="37" width="16.7109375" style="154" customWidth="1"/>
    <col min="38" max="16384" width="11.42578125" style="132"/>
  </cols>
  <sheetData>
    <row r="6" spans="1:37" ht="15" x14ac:dyDescent="0.2">
      <c r="A6" s="132"/>
      <c r="B6" s="453" t="s">
        <v>4</v>
      </c>
      <c r="C6" s="453"/>
      <c r="D6" s="453"/>
      <c r="E6" s="453"/>
      <c r="F6" s="453"/>
      <c r="G6" s="453"/>
      <c r="H6" s="453"/>
      <c r="I6" s="453"/>
      <c r="J6" s="453"/>
      <c r="K6" s="453"/>
      <c r="L6" s="453"/>
      <c r="M6" s="453"/>
      <c r="N6" s="453"/>
      <c r="O6" s="453"/>
      <c r="P6" s="453"/>
      <c r="Q6" s="453"/>
      <c r="R6" s="453"/>
      <c r="S6" s="453"/>
      <c r="T6" s="453"/>
      <c r="U6" s="453"/>
      <c r="V6" s="453"/>
      <c r="W6" s="453"/>
      <c r="X6" s="453"/>
      <c r="Y6" s="453"/>
      <c r="Z6" s="453"/>
      <c r="AA6" s="453"/>
      <c r="AB6" s="453"/>
      <c r="AC6" s="453"/>
      <c r="AD6" s="453"/>
      <c r="AE6" s="453"/>
      <c r="AF6" s="453"/>
      <c r="AG6" s="453"/>
      <c r="AH6" s="453"/>
      <c r="AI6" s="453"/>
      <c r="AJ6" s="453"/>
      <c r="AK6" s="453"/>
    </row>
    <row r="7" spans="1:37" ht="15.75" customHeight="1" x14ac:dyDescent="0.2">
      <c r="A7" s="132"/>
      <c r="B7" s="454" t="s">
        <v>152</v>
      </c>
      <c r="C7" s="454"/>
      <c r="D7" s="454"/>
      <c r="E7" s="454"/>
      <c r="F7" s="454"/>
      <c r="G7" s="454"/>
      <c r="H7" s="454"/>
      <c r="I7" s="454"/>
      <c r="J7" s="454"/>
      <c r="K7" s="454"/>
      <c r="L7" s="454"/>
      <c r="M7" s="454"/>
      <c r="N7" s="454"/>
      <c r="O7" s="454"/>
      <c r="P7" s="454"/>
      <c r="Q7" s="454"/>
      <c r="R7" s="454"/>
      <c r="S7" s="454"/>
      <c r="T7" s="454"/>
      <c r="U7" s="454"/>
      <c r="V7" s="454"/>
      <c r="W7" s="454"/>
      <c r="X7" s="454"/>
      <c r="Y7" s="454"/>
      <c r="Z7" s="454"/>
      <c r="AA7" s="454"/>
      <c r="AB7" s="454"/>
      <c r="AC7" s="454"/>
      <c r="AD7" s="454"/>
      <c r="AE7" s="454"/>
      <c r="AF7" s="454"/>
      <c r="AG7" s="454"/>
      <c r="AH7" s="454"/>
      <c r="AI7" s="454"/>
      <c r="AJ7" s="454"/>
      <c r="AK7" s="454"/>
    </row>
    <row r="8" spans="1:37" ht="15.75" customHeight="1" thickBot="1" x14ac:dyDescent="0.25">
      <c r="A8" s="133"/>
      <c r="B8" s="455" t="s">
        <v>241</v>
      </c>
      <c r="C8" s="455"/>
      <c r="D8" s="455"/>
      <c r="E8" s="455"/>
      <c r="F8" s="455"/>
      <c r="G8" s="455"/>
      <c r="H8" s="455"/>
      <c r="I8" s="455"/>
      <c r="J8" s="455"/>
      <c r="K8" s="455"/>
      <c r="L8" s="455"/>
      <c r="M8" s="455"/>
      <c r="N8" s="455"/>
      <c r="O8" s="455"/>
      <c r="P8" s="455"/>
      <c r="Q8" s="455"/>
      <c r="R8" s="455"/>
      <c r="S8" s="455"/>
      <c r="T8" s="455"/>
      <c r="U8" s="455"/>
      <c r="V8" s="455"/>
      <c r="W8" s="455"/>
      <c r="X8" s="455"/>
      <c r="Y8" s="455"/>
      <c r="Z8" s="455"/>
      <c r="AA8" s="455"/>
      <c r="AB8" s="455"/>
      <c r="AC8" s="455"/>
      <c r="AD8" s="455"/>
      <c r="AE8" s="455"/>
      <c r="AF8" s="455"/>
      <c r="AG8" s="455"/>
      <c r="AH8" s="455"/>
      <c r="AI8" s="455"/>
      <c r="AJ8" s="455"/>
      <c r="AK8" s="455"/>
    </row>
    <row r="9" spans="1:37" ht="15" customHeight="1" thickTop="1" x14ac:dyDescent="0.2">
      <c r="A9" s="192"/>
      <c r="B9" s="456" t="s">
        <v>91</v>
      </c>
      <c r="C9" s="459" t="s">
        <v>222</v>
      </c>
      <c r="D9" s="459"/>
      <c r="E9" s="459"/>
      <c r="F9" s="459"/>
      <c r="G9" s="456"/>
      <c r="H9" s="459"/>
      <c r="I9" s="459"/>
      <c r="J9" s="459"/>
      <c r="K9" s="459"/>
      <c r="L9" s="459"/>
      <c r="M9" s="459"/>
      <c r="N9" s="192"/>
      <c r="O9" s="459" t="s">
        <v>223</v>
      </c>
      <c r="P9" s="459"/>
      <c r="Q9" s="459"/>
      <c r="R9" s="459"/>
      <c r="S9" s="456"/>
      <c r="T9" s="459"/>
      <c r="U9" s="459"/>
      <c r="V9" s="459"/>
      <c r="W9" s="459"/>
      <c r="X9" s="459"/>
      <c r="Y9" s="459"/>
      <c r="Z9" s="192"/>
      <c r="AA9" s="459" t="s">
        <v>224</v>
      </c>
      <c r="AB9" s="459"/>
      <c r="AC9" s="459"/>
      <c r="AD9" s="459"/>
      <c r="AE9" s="456"/>
      <c r="AF9" s="459"/>
      <c r="AG9" s="459"/>
      <c r="AH9" s="459"/>
      <c r="AI9" s="459"/>
      <c r="AJ9" s="459"/>
      <c r="AK9" s="459"/>
    </row>
    <row r="10" spans="1:37" ht="36" customHeight="1" x14ac:dyDescent="0.2">
      <c r="A10" s="175"/>
      <c r="B10" s="457"/>
      <c r="C10" s="442">
        <v>2010</v>
      </c>
      <c r="D10" s="442"/>
      <c r="E10" s="442">
        <v>2012</v>
      </c>
      <c r="F10" s="442"/>
      <c r="G10" s="176"/>
      <c r="H10" s="259" t="s">
        <v>206</v>
      </c>
      <c r="I10" s="259" t="s">
        <v>29</v>
      </c>
      <c r="J10" s="443" t="s">
        <v>28</v>
      </c>
      <c r="K10" s="443" t="s">
        <v>151</v>
      </c>
      <c r="L10" s="451" t="s">
        <v>141</v>
      </c>
      <c r="M10" s="451" t="s">
        <v>87</v>
      </c>
      <c r="N10" s="175"/>
      <c r="O10" s="442">
        <v>2010</v>
      </c>
      <c r="P10" s="442"/>
      <c r="Q10" s="442">
        <v>2012</v>
      </c>
      <c r="R10" s="442"/>
      <c r="S10" s="176"/>
      <c r="T10" s="259" t="s">
        <v>206</v>
      </c>
      <c r="U10" s="259" t="s">
        <v>29</v>
      </c>
      <c r="V10" s="443" t="s">
        <v>28</v>
      </c>
      <c r="W10" s="443" t="s">
        <v>151</v>
      </c>
      <c r="X10" s="440" t="s">
        <v>141</v>
      </c>
      <c r="Y10" s="440" t="s">
        <v>87</v>
      </c>
      <c r="Z10" s="175"/>
      <c r="AA10" s="442">
        <v>2010</v>
      </c>
      <c r="AB10" s="442"/>
      <c r="AC10" s="442">
        <v>2012</v>
      </c>
      <c r="AD10" s="442"/>
      <c r="AE10" s="176"/>
      <c r="AF10" s="261" t="s">
        <v>206</v>
      </c>
      <c r="AG10" s="261" t="s">
        <v>29</v>
      </c>
      <c r="AH10" s="461" t="s">
        <v>28</v>
      </c>
      <c r="AI10" s="461" t="s">
        <v>151</v>
      </c>
      <c r="AJ10" s="462" t="s">
        <v>141</v>
      </c>
      <c r="AK10" s="462" t="s">
        <v>87</v>
      </c>
    </row>
    <row r="11" spans="1:37" ht="39" thickBot="1" x14ac:dyDescent="0.25">
      <c r="A11" s="194"/>
      <c r="B11" s="458"/>
      <c r="C11" s="194" t="s">
        <v>78</v>
      </c>
      <c r="D11" s="194" t="s">
        <v>149</v>
      </c>
      <c r="E11" s="194" t="s">
        <v>78</v>
      </c>
      <c r="F11" s="194" t="s">
        <v>149</v>
      </c>
      <c r="G11" s="194"/>
      <c r="H11" s="425" t="s">
        <v>207</v>
      </c>
      <c r="I11" s="425"/>
      <c r="J11" s="444"/>
      <c r="K11" s="444"/>
      <c r="L11" s="452"/>
      <c r="M11" s="452"/>
      <c r="N11" s="175"/>
      <c r="O11" s="194" t="s">
        <v>78</v>
      </c>
      <c r="P11" s="194" t="s">
        <v>149</v>
      </c>
      <c r="Q11" s="194" t="s">
        <v>78</v>
      </c>
      <c r="R11" s="194" t="s">
        <v>149</v>
      </c>
      <c r="S11" s="194"/>
      <c r="T11" s="425" t="s">
        <v>207</v>
      </c>
      <c r="U11" s="425"/>
      <c r="V11" s="444"/>
      <c r="W11" s="444"/>
      <c r="X11" s="441"/>
      <c r="Y11" s="441"/>
      <c r="Z11" s="175"/>
      <c r="AA11" s="194" t="s">
        <v>78</v>
      </c>
      <c r="AB11" s="194" t="s">
        <v>149</v>
      </c>
      <c r="AC11" s="194" t="s">
        <v>78</v>
      </c>
      <c r="AD11" s="194" t="s">
        <v>149</v>
      </c>
      <c r="AE11" s="194"/>
      <c r="AF11" s="425" t="s">
        <v>207</v>
      </c>
      <c r="AG11" s="425"/>
      <c r="AH11" s="444"/>
      <c r="AI11" s="444"/>
      <c r="AJ11" s="441"/>
      <c r="AK11" s="441"/>
    </row>
    <row r="12" spans="1:37" x14ac:dyDescent="0.2">
      <c r="A12" s="55"/>
      <c r="B12" s="171" t="s">
        <v>68</v>
      </c>
      <c r="C12" s="346">
        <v>26.165176391601563</v>
      </c>
      <c r="D12" s="349">
        <v>1.3499675989151001</v>
      </c>
      <c r="E12" s="346">
        <v>24.4805908203125</v>
      </c>
      <c r="F12" s="349">
        <v>1.0688278675079346</v>
      </c>
      <c r="G12" s="56"/>
      <c r="H12" s="332">
        <f t="shared" ref="H12:H44" si="0">-(C12-E12)</f>
        <v>-1.6845855712890625</v>
      </c>
      <c r="I12" s="370">
        <f t="shared" ref="I12:I44" si="1">SQRT(D12*D12+F12*F12)</f>
        <v>1.7218610653830813</v>
      </c>
      <c r="J12" s="370">
        <f t="shared" ref="J12:J44" si="2">H12/I12</f>
        <v>-0.97835162496938988</v>
      </c>
      <c r="K12" s="397">
        <f t="shared" ref="K12:K44" si="3">IF(J12&gt;0,(1-NORMSDIST(J12)),(NORMSDIST(J12)))</f>
        <v>0.16395022252365246</v>
      </c>
      <c r="L12" s="163" t="str">
        <f t="shared" ref="L12:L44" si="4">IF(K12&lt;0.05,  "Significativa","No significativa")</f>
        <v>No significativa</v>
      </c>
      <c r="M12" s="149" t="str">
        <f t="shared" ref="M12:M44" si="5">IF(L12="Significativa",IF(H12&lt;0,"Disminución","Aumento"),"Sin cambio")</f>
        <v>Sin cambio</v>
      </c>
      <c r="N12" s="55"/>
      <c r="O12" s="346">
        <v>8.1859235763549805</v>
      </c>
      <c r="P12" s="349">
        <v>0.65864354372024536</v>
      </c>
      <c r="Q12" s="346">
        <v>10.190594673156738</v>
      </c>
      <c r="R12" s="349">
        <v>0.80931633710861206</v>
      </c>
      <c r="S12" s="56"/>
      <c r="T12" s="332">
        <f t="shared" ref="T12:T44" si="6">-(O12-Q12)</f>
        <v>2.0046710968017578</v>
      </c>
      <c r="U12" s="370">
        <f t="shared" ref="U12:U44" si="7">SQRT(P12*P12+R12*R12)</f>
        <v>1.043457833932576</v>
      </c>
      <c r="V12" s="370">
        <f t="shared" ref="V12:V44" si="8">T12/U12</f>
        <v>1.9211807431130865</v>
      </c>
      <c r="W12" s="397">
        <f t="shared" ref="W12:W44" si="9">IF(V12&gt;0,(1-NORMSDIST(V12)),(NORMSDIST(V12)))</f>
        <v>2.7354462510326361E-2</v>
      </c>
      <c r="X12" s="151" t="str">
        <f t="shared" ref="X12:X44" si="10">IF(W12&lt;0.05,  "Significativa","No significativa")</f>
        <v>Significativa</v>
      </c>
      <c r="Y12" s="68" t="str">
        <f t="shared" ref="Y12:Y44" si="11">IF(X12="Significativa",IF(T12&lt;0,"Disminución","Aumento"),"Sin cambio")</f>
        <v>Aumento</v>
      </c>
      <c r="Z12" s="55"/>
      <c r="AA12" s="346">
        <v>27.618833541870117</v>
      </c>
      <c r="AB12" s="349">
        <v>1.4060277938842773</v>
      </c>
      <c r="AC12" s="346">
        <v>27.631172180175781</v>
      </c>
      <c r="AD12" s="349">
        <v>1.2558430433273315</v>
      </c>
      <c r="AE12" s="56"/>
      <c r="AF12" s="332">
        <f t="shared" ref="AF12:AF44" si="12">-(AA12-AC12)</f>
        <v>1.2338638305664063E-2</v>
      </c>
      <c r="AG12" s="370">
        <f t="shared" ref="AG12:AG44" si="13">SQRT(AB12*AB12+AD12*AD12)</f>
        <v>1.8852203867582011</v>
      </c>
      <c r="AH12" s="370">
        <f t="shared" ref="AH12:AH44" si="14">AF12/AG12</f>
        <v>6.5449315063271802E-3</v>
      </c>
      <c r="AI12" s="397">
        <f>IF(AH12&gt;0,(1-NORMSDIST(AH12)),(NORMSDIST(AH12)))</f>
        <v>0.49738896874088634</v>
      </c>
      <c r="AJ12" s="151" t="str">
        <f t="shared" ref="AJ12:AJ44" si="15">IF(AI12&lt;0.05,  "Significativa","No significativa")</f>
        <v>No significativa</v>
      </c>
      <c r="AK12" s="68" t="str">
        <f t="shared" ref="AK12:AK44" si="16">IF(AJ12="Significativa",IF(AF12&lt;0,"Disminución","Aumento"),"Sin cambio")</f>
        <v>Sin cambio</v>
      </c>
    </row>
    <row r="13" spans="1:37" x14ac:dyDescent="0.2">
      <c r="A13" s="55"/>
      <c r="B13" s="171" t="s">
        <v>67</v>
      </c>
      <c r="C13" s="346">
        <v>37.867805480957031</v>
      </c>
      <c r="D13" s="349">
        <v>1.5070706605911255</v>
      </c>
      <c r="E13" s="346">
        <v>37.634475708007812</v>
      </c>
      <c r="F13" s="349">
        <v>1.3239630460739136</v>
      </c>
      <c r="G13" s="56"/>
      <c r="H13" s="332">
        <f t="shared" si="0"/>
        <v>-0.23332977294921875</v>
      </c>
      <c r="I13" s="370">
        <f t="shared" si="1"/>
        <v>2.0060259528191273</v>
      </c>
      <c r="J13" s="370">
        <f t="shared" si="2"/>
        <v>-0.11631443382938968</v>
      </c>
      <c r="K13" s="397">
        <f t="shared" si="3"/>
        <v>0.45370167335746997</v>
      </c>
      <c r="L13" s="163" t="str">
        <f t="shared" si="4"/>
        <v>No significativa</v>
      </c>
      <c r="M13" s="149" t="str">
        <f t="shared" si="5"/>
        <v>Sin cambio</v>
      </c>
      <c r="N13" s="55"/>
      <c r="O13" s="346">
        <v>6.3492870330810547</v>
      </c>
      <c r="P13" s="349">
        <v>0.62562727928161621</v>
      </c>
      <c r="Q13" s="346">
        <v>8.6121654510498047</v>
      </c>
      <c r="R13" s="349">
        <v>0.76062667369842529</v>
      </c>
      <c r="S13" s="56"/>
      <c r="T13" s="332">
        <f t="shared" si="6"/>
        <v>2.26287841796875</v>
      </c>
      <c r="U13" s="370">
        <f t="shared" si="7"/>
        <v>0.9848667063734301</v>
      </c>
      <c r="V13" s="370">
        <f t="shared" si="8"/>
        <v>2.2976494213123888</v>
      </c>
      <c r="W13" s="397">
        <f t="shared" si="9"/>
        <v>1.0790875206198258E-2</v>
      </c>
      <c r="X13" s="151" t="str">
        <f t="shared" si="10"/>
        <v>Significativa</v>
      </c>
      <c r="Y13" s="68" t="str">
        <f t="shared" si="11"/>
        <v>Aumento</v>
      </c>
      <c r="Z13" s="55"/>
      <c r="AA13" s="346">
        <v>24.262720108032227</v>
      </c>
      <c r="AB13" s="349">
        <v>1.1753475666046143</v>
      </c>
      <c r="AC13" s="346">
        <v>23.543981552124023</v>
      </c>
      <c r="AD13" s="349">
        <v>1.1899324655532837</v>
      </c>
      <c r="AE13" s="56"/>
      <c r="AF13" s="332">
        <f t="shared" si="12"/>
        <v>-0.71873855590820313</v>
      </c>
      <c r="AG13" s="370">
        <f t="shared" si="13"/>
        <v>1.6725373463397177</v>
      </c>
      <c r="AH13" s="370">
        <f t="shared" si="14"/>
        <v>-0.42972945117257572</v>
      </c>
      <c r="AI13" s="397">
        <f t="shared" ref="AI13:AI43" si="17">IF(AH13&gt;0,(1-NORMSDIST(AH13)),(NORMSDIST(AH13)))</f>
        <v>0.33369622860644249</v>
      </c>
      <c r="AJ13" s="151" t="str">
        <f t="shared" si="15"/>
        <v>No significativa</v>
      </c>
      <c r="AK13" s="68" t="str">
        <f t="shared" si="16"/>
        <v>Sin cambio</v>
      </c>
    </row>
    <row r="14" spans="1:37" x14ac:dyDescent="0.2">
      <c r="A14" s="55"/>
      <c r="B14" s="171" t="s">
        <v>66</v>
      </c>
      <c r="C14" s="346">
        <v>32.517356872558594</v>
      </c>
      <c r="D14" s="349">
        <v>1.3841445446014404</v>
      </c>
      <c r="E14" s="346">
        <v>29.889682769775391</v>
      </c>
      <c r="F14" s="349">
        <v>1.5017397403717041</v>
      </c>
      <c r="G14" s="56"/>
      <c r="H14" s="332">
        <f t="shared" si="0"/>
        <v>-2.6276741027832031</v>
      </c>
      <c r="I14" s="370">
        <f t="shared" si="1"/>
        <v>2.0423218081785257</v>
      </c>
      <c r="J14" s="370">
        <f t="shared" si="2"/>
        <v>-1.2866111952879415</v>
      </c>
      <c r="K14" s="397">
        <f t="shared" si="3"/>
        <v>9.9114919811393656E-2</v>
      </c>
      <c r="L14" s="163" t="str">
        <f t="shared" si="4"/>
        <v>No significativa</v>
      </c>
      <c r="M14" s="149" t="str">
        <f t="shared" si="5"/>
        <v>Sin cambio</v>
      </c>
      <c r="N14" s="55"/>
      <c r="O14" s="346">
        <v>4.5411233901977539</v>
      </c>
      <c r="P14" s="349">
        <v>0.60943436622619629</v>
      </c>
      <c r="Q14" s="346">
        <v>7.9151430130004883</v>
      </c>
      <c r="R14" s="349">
        <v>0.83496880531311035</v>
      </c>
      <c r="S14" s="56"/>
      <c r="T14" s="332">
        <f t="shared" si="6"/>
        <v>3.3740196228027344</v>
      </c>
      <c r="U14" s="370">
        <f t="shared" si="7"/>
        <v>1.0337229573650419</v>
      </c>
      <c r="V14" s="370">
        <f t="shared" si="8"/>
        <v>3.2639495899395565</v>
      </c>
      <c r="W14" s="397">
        <f t="shared" si="9"/>
        <v>5.4935356046736938E-4</v>
      </c>
      <c r="X14" s="151" t="str">
        <f t="shared" si="10"/>
        <v>Significativa</v>
      </c>
      <c r="Y14" s="68" t="str">
        <f t="shared" si="11"/>
        <v>Aumento</v>
      </c>
      <c r="Z14" s="55"/>
      <c r="AA14" s="346">
        <v>31.946832656860352</v>
      </c>
      <c r="AB14" s="349">
        <v>1.5605306625366211</v>
      </c>
      <c r="AC14" s="346">
        <v>32.086338043212891</v>
      </c>
      <c r="AD14" s="349">
        <v>1.4583283662796021</v>
      </c>
      <c r="AE14" s="56"/>
      <c r="AF14" s="332">
        <f t="shared" si="12"/>
        <v>0.13950538635253906</v>
      </c>
      <c r="AG14" s="370">
        <f t="shared" si="13"/>
        <v>2.1358786418269928</v>
      </c>
      <c r="AH14" s="370">
        <f t="shared" si="14"/>
        <v>6.5315221389736181E-2</v>
      </c>
      <c r="AI14" s="397">
        <f t="shared" si="17"/>
        <v>0.47396151165307709</v>
      </c>
      <c r="AJ14" s="151" t="str">
        <f t="shared" si="15"/>
        <v>No significativa</v>
      </c>
      <c r="AK14" s="68" t="str">
        <f t="shared" si="16"/>
        <v>Sin cambio</v>
      </c>
    </row>
    <row r="15" spans="1:37" x14ac:dyDescent="0.2">
      <c r="A15" s="55"/>
      <c r="B15" s="171" t="s">
        <v>65</v>
      </c>
      <c r="C15" s="346">
        <v>24.580001831054688</v>
      </c>
      <c r="D15" s="349">
        <v>1.2925803661346436</v>
      </c>
      <c r="E15" s="346">
        <v>27.976280212402344</v>
      </c>
      <c r="F15" s="349">
        <v>1.4611066579818726</v>
      </c>
      <c r="G15" s="56"/>
      <c r="H15" s="332">
        <f t="shared" si="0"/>
        <v>3.3962783813476562</v>
      </c>
      <c r="I15" s="370">
        <f t="shared" si="1"/>
        <v>1.950793856079039</v>
      </c>
      <c r="J15" s="370">
        <f t="shared" si="2"/>
        <v>1.7409724614234441</v>
      </c>
      <c r="K15" s="397">
        <f t="shared" si="3"/>
        <v>4.0844202893296266E-2</v>
      </c>
      <c r="L15" s="163" t="str">
        <f t="shared" si="4"/>
        <v>Significativa</v>
      </c>
      <c r="M15" s="149" t="str">
        <f t="shared" si="5"/>
        <v>Aumento</v>
      </c>
      <c r="N15" s="55"/>
      <c r="O15" s="346">
        <v>4.5842056274414062</v>
      </c>
      <c r="P15" s="349">
        <v>0.46884286403656006</v>
      </c>
      <c r="Q15" s="346">
        <v>5.7480068206787109</v>
      </c>
      <c r="R15" s="349">
        <v>0.54325419664382935</v>
      </c>
      <c r="S15" s="56"/>
      <c r="T15" s="332">
        <f t="shared" si="6"/>
        <v>1.1638011932373047</v>
      </c>
      <c r="U15" s="370">
        <f t="shared" si="7"/>
        <v>0.71759233087396967</v>
      </c>
      <c r="V15" s="370">
        <f t="shared" si="8"/>
        <v>1.6218138672411515</v>
      </c>
      <c r="W15" s="397">
        <f t="shared" si="9"/>
        <v>5.2421604155938217E-2</v>
      </c>
      <c r="X15" s="151" t="str">
        <f t="shared" si="10"/>
        <v>No significativa</v>
      </c>
      <c r="Y15" s="68" t="str">
        <f t="shared" si="11"/>
        <v>Sin cambio</v>
      </c>
      <c r="Z15" s="55"/>
      <c r="AA15" s="346">
        <v>20.595376968383789</v>
      </c>
      <c r="AB15" s="349">
        <v>1.0603146553039551</v>
      </c>
      <c r="AC15" s="346">
        <v>21.788076400756836</v>
      </c>
      <c r="AD15" s="349">
        <v>1.1346930265426636</v>
      </c>
      <c r="AE15" s="56"/>
      <c r="AF15" s="332">
        <f t="shared" si="12"/>
        <v>1.1926994323730469</v>
      </c>
      <c r="AG15" s="370">
        <f t="shared" si="13"/>
        <v>1.552995631911724</v>
      </c>
      <c r="AH15" s="370">
        <f t="shared" si="14"/>
        <v>0.76799921897065759</v>
      </c>
      <c r="AI15" s="397">
        <f t="shared" si="17"/>
        <v>0.22124382445302837</v>
      </c>
      <c r="AJ15" s="151" t="str">
        <f t="shared" si="15"/>
        <v>No significativa</v>
      </c>
      <c r="AK15" s="68" t="str">
        <f t="shared" si="16"/>
        <v>Sin cambio</v>
      </c>
    </row>
    <row r="16" spans="1:37" x14ac:dyDescent="0.2">
      <c r="A16" s="55"/>
      <c r="B16" s="171" t="s">
        <v>64</v>
      </c>
      <c r="C16" s="346">
        <v>25.508255004882813</v>
      </c>
      <c r="D16" s="349">
        <v>1.3199893236160278</v>
      </c>
      <c r="E16" s="346">
        <v>24.419673919677734</v>
      </c>
      <c r="F16" s="349">
        <v>1.0413902997970581</v>
      </c>
      <c r="G16" s="56"/>
      <c r="H16" s="332">
        <f t="shared" si="0"/>
        <v>-1.0885810852050781</v>
      </c>
      <c r="I16" s="370">
        <f t="shared" si="1"/>
        <v>1.6813285136973397</v>
      </c>
      <c r="J16" s="370">
        <f t="shared" si="2"/>
        <v>-0.64745293756496447</v>
      </c>
      <c r="K16" s="397">
        <f t="shared" si="3"/>
        <v>0.25866942202598375</v>
      </c>
      <c r="L16" s="163" t="str">
        <f t="shared" si="4"/>
        <v>No significativa</v>
      </c>
      <c r="M16" s="149" t="str">
        <f t="shared" si="5"/>
        <v>Sin cambio</v>
      </c>
      <c r="N16" s="55"/>
      <c r="O16" s="346">
        <v>12.868642807006836</v>
      </c>
      <c r="P16" s="349">
        <v>1.2115477323532104</v>
      </c>
      <c r="Q16" s="346">
        <v>12.745136260986328</v>
      </c>
      <c r="R16" s="349">
        <v>1.0544867515563965</v>
      </c>
      <c r="S16" s="56"/>
      <c r="T16" s="332">
        <f t="shared" si="6"/>
        <v>-0.12350654602050781</v>
      </c>
      <c r="U16" s="370">
        <f t="shared" si="7"/>
        <v>1.6061725364910733</v>
      </c>
      <c r="V16" s="370">
        <f t="shared" si="8"/>
        <v>-7.6894943235878338E-2</v>
      </c>
      <c r="W16" s="397">
        <f t="shared" si="9"/>
        <v>0.46935356017563101</v>
      </c>
      <c r="X16" s="151" t="str">
        <f t="shared" si="10"/>
        <v>No significativa</v>
      </c>
      <c r="Y16" s="68" t="str">
        <f t="shared" si="11"/>
        <v>Sin cambio</v>
      </c>
      <c r="Z16" s="55"/>
      <c r="AA16" s="346">
        <v>33.820423126220703</v>
      </c>
      <c r="AB16" s="349">
        <v>1.7116039991378784</v>
      </c>
      <c r="AC16" s="346">
        <v>34.909229278564453</v>
      </c>
      <c r="AD16" s="349">
        <v>1.6783246994018555</v>
      </c>
      <c r="AE16" s="56"/>
      <c r="AF16" s="332">
        <f t="shared" si="12"/>
        <v>1.08880615234375</v>
      </c>
      <c r="AG16" s="370">
        <f t="shared" si="13"/>
        <v>2.3971570758895018</v>
      </c>
      <c r="AH16" s="370">
        <f t="shared" si="14"/>
        <v>0.45420726213351365</v>
      </c>
      <c r="AI16" s="397">
        <f t="shared" si="17"/>
        <v>0.32483982829764058</v>
      </c>
      <c r="AJ16" s="151" t="str">
        <f t="shared" si="15"/>
        <v>No significativa</v>
      </c>
      <c r="AK16" s="68" t="str">
        <f t="shared" si="16"/>
        <v>Sin cambio</v>
      </c>
    </row>
    <row r="17" spans="1:37" x14ac:dyDescent="0.2">
      <c r="A17" s="55"/>
      <c r="B17" s="171" t="s">
        <v>63</v>
      </c>
      <c r="C17" s="346">
        <v>33.683231353759766</v>
      </c>
      <c r="D17" s="349">
        <v>1.3357348442077637</v>
      </c>
      <c r="E17" s="346">
        <v>31.653434753417969</v>
      </c>
      <c r="F17" s="349">
        <v>1.2447683811187744</v>
      </c>
      <c r="G17" s="56"/>
      <c r="H17" s="332">
        <f t="shared" si="0"/>
        <v>-2.0297966003417969</v>
      </c>
      <c r="I17" s="370">
        <f t="shared" si="1"/>
        <v>1.8258247168509338</v>
      </c>
      <c r="J17" s="370">
        <f t="shared" si="2"/>
        <v>-1.1117149316735402</v>
      </c>
      <c r="K17" s="397">
        <f t="shared" si="3"/>
        <v>0.13313036885615895</v>
      </c>
      <c r="L17" s="163" t="str">
        <f t="shared" si="4"/>
        <v>No significativa</v>
      </c>
      <c r="M17" s="149" t="str">
        <f t="shared" si="5"/>
        <v>Sin cambio</v>
      </c>
      <c r="N17" s="55"/>
      <c r="O17" s="346">
        <v>4.907649040222168</v>
      </c>
      <c r="P17" s="349">
        <v>0.63111919164657593</v>
      </c>
      <c r="Q17" s="346">
        <v>6.4244756698608398</v>
      </c>
      <c r="R17" s="349">
        <v>0.67416781187057495</v>
      </c>
      <c r="S17" s="56"/>
      <c r="T17" s="332">
        <f t="shared" si="6"/>
        <v>1.5168266296386719</v>
      </c>
      <c r="U17" s="370">
        <f t="shared" si="7"/>
        <v>0.92347911325973497</v>
      </c>
      <c r="V17" s="370">
        <f t="shared" si="8"/>
        <v>1.6425131958691672</v>
      </c>
      <c r="W17" s="397">
        <f t="shared" si="9"/>
        <v>5.0241846854042982E-2</v>
      </c>
      <c r="X17" s="151" t="str">
        <f t="shared" si="10"/>
        <v>No significativa</v>
      </c>
      <c r="Y17" s="68" t="str">
        <f t="shared" si="11"/>
        <v>Sin cambio</v>
      </c>
      <c r="Z17" s="55"/>
      <c r="AA17" s="346">
        <v>26.738574981689453</v>
      </c>
      <c r="AB17" s="349">
        <v>1.5845805406570435</v>
      </c>
      <c r="AC17" s="346">
        <v>27.665380477905273</v>
      </c>
      <c r="AD17" s="349">
        <v>1.1777375936508179</v>
      </c>
      <c r="AE17" s="56"/>
      <c r="AF17" s="332">
        <f t="shared" si="12"/>
        <v>0.92680549621582031</v>
      </c>
      <c r="AG17" s="370">
        <f t="shared" si="13"/>
        <v>1.974325537829916</v>
      </c>
      <c r="AH17" s="370">
        <f t="shared" si="14"/>
        <v>0.46942891557514899</v>
      </c>
      <c r="AI17" s="397">
        <f t="shared" si="17"/>
        <v>0.3193815419718814</v>
      </c>
      <c r="AJ17" s="151" t="str">
        <f t="shared" si="15"/>
        <v>No significativa</v>
      </c>
      <c r="AK17" s="68" t="str">
        <f t="shared" si="16"/>
        <v>Sin cambio</v>
      </c>
    </row>
    <row r="18" spans="1:37" ht="12" customHeight="1" x14ac:dyDescent="0.2">
      <c r="A18" s="55"/>
      <c r="B18" s="171" t="s">
        <v>62</v>
      </c>
      <c r="C18" s="346">
        <v>12.91377067565918</v>
      </c>
      <c r="D18" s="349">
        <v>1.0723927021026611</v>
      </c>
      <c r="E18" s="346">
        <v>17.029191970825195</v>
      </c>
      <c r="F18" s="349">
        <v>1.2940698862075806</v>
      </c>
      <c r="G18" s="56"/>
      <c r="H18" s="332">
        <f t="shared" si="0"/>
        <v>4.1154212951660156</v>
      </c>
      <c r="I18" s="370">
        <f t="shared" si="1"/>
        <v>1.6806674203757113</v>
      </c>
      <c r="J18" s="370">
        <f t="shared" si="2"/>
        <v>2.4486827347709386</v>
      </c>
      <c r="K18" s="397">
        <f t="shared" si="3"/>
        <v>7.1689839966486701E-3</v>
      </c>
      <c r="L18" s="163" t="str">
        <f t="shared" si="4"/>
        <v>Significativa</v>
      </c>
      <c r="M18" s="149" t="str">
        <f t="shared" si="5"/>
        <v>Aumento</v>
      </c>
      <c r="N18" s="55"/>
      <c r="O18" s="346">
        <v>2.5196475982666016</v>
      </c>
      <c r="P18" s="349">
        <v>0.31979960203170776</v>
      </c>
      <c r="Q18" s="346">
        <v>1.840449333190918</v>
      </c>
      <c r="R18" s="349">
        <v>0.30396473407745361</v>
      </c>
      <c r="S18" s="56"/>
      <c r="T18" s="332">
        <f t="shared" si="6"/>
        <v>-0.67919826507568359</v>
      </c>
      <c r="U18" s="370">
        <f t="shared" si="7"/>
        <v>0.44121009170509207</v>
      </c>
      <c r="V18" s="370">
        <f t="shared" si="8"/>
        <v>-1.5393987532127087</v>
      </c>
      <c r="W18" s="397">
        <f t="shared" si="9"/>
        <v>6.1853489120456455E-2</v>
      </c>
      <c r="X18" s="151" t="str">
        <f t="shared" si="10"/>
        <v>No significativa</v>
      </c>
      <c r="Y18" s="68" t="str">
        <f t="shared" si="11"/>
        <v>Sin cambio</v>
      </c>
      <c r="Z18" s="55"/>
      <c r="AA18" s="346">
        <v>6.2334613800048828</v>
      </c>
      <c r="AB18" s="349">
        <v>0.55322152376174927</v>
      </c>
      <c r="AC18" s="346">
        <v>6.5530614852905273</v>
      </c>
      <c r="AD18" s="349">
        <v>0.64994555711746216</v>
      </c>
      <c r="AE18" s="56"/>
      <c r="AF18" s="332">
        <f t="shared" si="12"/>
        <v>0.31960010528564453</v>
      </c>
      <c r="AG18" s="370">
        <f t="shared" si="13"/>
        <v>0.8535123206902171</v>
      </c>
      <c r="AH18" s="370">
        <f t="shared" si="14"/>
        <v>0.37445283159731169</v>
      </c>
      <c r="AI18" s="397">
        <f t="shared" si="17"/>
        <v>0.35403372155083934</v>
      </c>
      <c r="AJ18" s="151" t="str">
        <f t="shared" si="15"/>
        <v>No significativa</v>
      </c>
      <c r="AK18" s="68" t="str">
        <f t="shared" si="16"/>
        <v>Sin cambio</v>
      </c>
    </row>
    <row r="19" spans="1:37" x14ac:dyDescent="0.2">
      <c r="A19" s="55"/>
      <c r="B19" s="171" t="s">
        <v>61</v>
      </c>
      <c r="C19" s="346">
        <v>22.817960739135742</v>
      </c>
      <c r="D19" s="349">
        <v>1.289263129234314</v>
      </c>
      <c r="E19" s="346">
        <v>27.39851188659668</v>
      </c>
      <c r="F19" s="349">
        <v>1.5517655611038208</v>
      </c>
      <c r="G19" s="56"/>
      <c r="H19" s="332">
        <f t="shared" si="0"/>
        <v>4.5805511474609375</v>
      </c>
      <c r="I19" s="370">
        <f t="shared" si="1"/>
        <v>2.0174676634412041</v>
      </c>
      <c r="J19" s="370">
        <f t="shared" si="2"/>
        <v>2.2704458814709674</v>
      </c>
      <c r="K19" s="397">
        <f t="shared" si="3"/>
        <v>1.1590271677560993E-2</v>
      </c>
      <c r="L19" s="163" t="str">
        <f t="shared" si="4"/>
        <v>Significativa</v>
      </c>
      <c r="M19" s="149" t="str">
        <f t="shared" si="5"/>
        <v>Aumento</v>
      </c>
      <c r="N19" s="55"/>
      <c r="O19" s="346">
        <v>12.954410552978516</v>
      </c>
      <c r="P19" s="349">
        <v>1.0314781665802002</v>
      </c>
      <c r="Q19" s="346">
        <v>10.717464447021484</v>
      </c>
      <c r="R19" s="349">
        <v>0.87024199962615967</v>
      </c>
      <c r="S19" s="56"/>
      <c r="T19" s="332">
        <f t="shared" si="6"/>
        <v>-2.2369461059570312</v>
      </c>
      <c r="U19" s="370">
        <f t="shared" si="7"/>
        <v>1.3495437547723261</v>
      </c>
      <c r="V19" s="370">
        <f t="shared" si="8"/>
        <v>-1.6575573026414498</v>
      </c>
      <c r="W19" s="397">
        <f t="shared" si="9"/>
        <v>4.8703426897976257E-2</v>
      </c>
      <c r="X19" s="151" t="str">
        <f t="shared" si="10"/>
        <v>Significativa</v>
      </c>
      <c r="Y19" s="68" t="str">
        <f t="shared" si="11"/>
        <v>Disminución</v>
      </c>
      <c r="Z19" s="55"/>
      <c r="AA19" s="346">
        <v>25.421041488647461</v>
      </c>
      <c r="AB19" s="349">
        <v>1.1690797805786133</v>
      </c>
      <c r="AC19" s="346">
        <v>26.629522323608398</v>
      </c>
      <c r="AD19" s="349">
        <v>1.2149430513381958</v>
      </c>
      <c r="AE19" s="56"/>
      <c r="AF19" s="332">
        <f t="shared" si="12"/>
        <v>1.2084808349609375</v>
      </c>
      <c r="AG19" s="370">
        <f t="shared" si="13"/>
        <v>1.6860706246633634</v>
      </c>
      <c r="AH19" s="370">
        <f t="shared" si="14"/>
        <v>0.71674389986019693</v>
      </c>
      <c r="AI19" s="397">
        <f t="shared" si="17"/>
        <v>0.23676606645880116</v>
      </c>
      <c r="AJ19" s="151" t="str">
        <f t="shared" si="15"/>
        <v>No significativa</v>
      </c>
      <c r="AK19" s="68" t="str">
        <f t="shared" si="16"/>
        <v>Sin cambio</v>
      </c>
    </row>
    <row r="20" spans="1:37" x14ac:dyDescent="0.2">
      <c r="A20" s="55"/>
      <c r="B20" s="171" t="s">
        <v>60</v>
      </c>
      <c r="C20" s="346">
        <v>34.304275512695313</v>
      </c>
      <c r="D20" s="349">
        <v>1.6075477600097656</v>
      </c>
      <c r="E20" s="346">
        <v>32.307712554931641</v>
      </c>
      <c r="F20" s="349">
        <v>1.1717612743377686</v>
      </c>
      <c r="G20" s="56"/>
      <c r="H20" s="332">
        <f t="shared" si="0"/>
        <v>-1.9965629577636719</v>
      </c>
      <c r="I20" s="370">
        <f t="shared" si="1"/>
        <v>1.9892798407338486</v>
      </c>
      <c r="J20" s="370">
        <f t="shared" si="2"/>
        <v>-1.0036611827459814</v>
      </c>
      <c r="K20" s="397">
        <f t="shared" si="3"/>
        <v>0.15777097660533757</v>
      </c>
      <c r="L20" s="163" t="str">
        <f t="shared" si="4"/>
        <v>No significativa</v>
      </c>
      <c r="M20" s="149" t="str">
        <f t="shared" si="5"/>
        <v>Sin cambio</v>
      </c>
      <c r="N20" s="55"/>
      <c r="O20" s="346">
        <v>5.4170260429382324</v>
      </c>
      <c r="P20" s="349">
        <v>0.4344029426574707</v>
      </c>
      <c r="Q20" s="346">
        <v>6.5928974151611328</v>
      </c>
      <c r="R20" s="349">
        <v>0.65637826919555664</v>
      </c>
      <c r="S20" s="56"/>
      <c r="T20" s="332">
        <f t="shared" si="6"/>
        <v>1.1758713722229004</v>
      </c>
      <c r="U20" s="370">
        <f t="shared" si="7"/>
        <v>0.78710758404529713</v>
      </c>
      <c r="V20" s="370">
        <f t="shared" si="8"/>
        <v>1.4939144229554653</v>
      </c>
      <c r="W20" s="397">
        <f t="shared" si="9"/>
        <v>6.7598994088844844E-2</v>
      </c>
      <c r="X20" s="151" t="str">
        <f t="shared" si="10"/>
        <v>No significativa</v>
      </c>
      <c r="Y20" s="68" t="str">
        <f t="shared" si="11"/>
        <v>Sin cambio</v>
      </c>
      <c r="Z20" s="55"/>
      <c r="AA20" s="346">
        <v>31.734550476074219</v>
      </c>
      <c r="AB20" s="349">
        <v>1.1795133352279663</v>
      </c>
      <c r="AC20" s="346">
        <v>32.193641662597656</v>
      </c>
      <c r="AD20" s="349">
        <v>1.2604042291641235</v>
      </c>
      <c r="AE20" s="56"/>
      <c r="AF20" s="332">
        <f t="shared" si="12"/>
        <v>0.4590911865234375</v>
      </c>
      <c r="AG20" s="370">
        <f t="shared" si="13"/>
        <v>1.7262301494515178</v>
      </c>
      <c r="AH20" s="370">
        <f t="shared" si="14"/>
        <v>0.26595016120492765</v>
      </c>
      <c r="AI20" s="397">
        <f t="shared" si="17"/>
        <v>0.39513879632453319</v>
      </c>
      <c r="AJ20" s="151" t="str">
        <f t="shared" si="15"/>
        <v>No significativa</v>
      </c>
      <c r="AK20" s="68" t="str">
        <f t="shared" si="16"/>
        <v>Sin cambio</v>
      </c>
    </row>
    <row r="21" spans="1:37" x14ac:dyDescent="0.2">
      <c r="A21" s="55"/>
      <c r="B21" s="171" t="s">
        <v>59</v>
      </c>
      <c r="C21" s="346">
        <v>20.935354232788086</v>
      </c>
      <c r="D21" s="349">
        <v>1.2721866369247437</v>
      </c>
      <c r="E21" s="346">
        <v>21.721220016479492</v>
      </c>
      <c r="F21" s="349">
        <v>1.1602061986923218</v>
      </c>
      <c r="G21" s="56"/>
      <c r="H21" s="332">
        <f t="shared" si="0"/>
        <v>0.78586578369140625</v>
      </c>
      <c r="I21" s="370">
        <f t="shared" si="1"/>
        <v>1.7217831636573686</v>
      </c>
      <c r="J21" s="370">
        <f t="shared" si="2"/>
        <v>0.45642552458353108</v>
      </c>
      <c r="K21" s="397">
        <f t="shared" si="3"/>
        <v>0.32404200728011268</v>
      </c>
      <c r="L21" s="163" t="str">
        <f t="shared" si="4"/>
        <v>No significativa</v>
      </c>
      <c r="M21" s="149" t="str">
        <f t="shared" si="5"/>
        <v>Sin cambio</v>
      </c>
      <c r="N21" s="55"/>
      <c r="O21" s="346">
        <v>8.7570228576660156</v>
      </c>
      <c r="P21" s="349">
        <v>0.69619745016098022</v>
      </c>
      <c r="Q21" s="346">
        <v>11.211789131164551</v>
      </c>
      <c r="R21" s="349">
        <v>0.85768616199493408</v>
      </c>
      <c r="S21" s="56"/>
      <c r="T21" s="332">
        <f t="shared" si="6"/>
        <v>2.4547662734985352</v>
      </c>
      <c r="U21" s="370">
        <f t="shared" si="7"/>
        <v>1.1046793390338441</v>
      </c>
      <c r="V21" s="370">
        <f t="shared" si="8"/>
        <v>2.2221527883788261</v>
      </c>
      <c r="W21" s="397">
        <f t="shared" si="9"/>
        <v>1.3136490906341836E-2</v>
      </c>
      <c r="X21" s="151" t="str">
        <f t="shared" si="10"/>
        <v>Significativa</v>
      </c>
      <c r="Y21" s="68" t="str">
        <f t="shared" si="11"/>
        <v>Aumento</v>
      </c>
      <c r="Z21" s="55"/>
      <c r="AA21" s="346">
        <v>18.733461380004883</v>
      </c>
      <c r="AB21" s="349">
        <v>1.1203784942626953</v>
      </c>
      <c r="AC21" s="346">
        <v>17.093572616577148</v>
      </c>
      <c r="AD21" s="349">
        <v>0.91724395751953125</v>
      </c>
      <c r="AE21" s="56"/>
      <c r="AF21" s="332">
        <f t="shared" si="12"/>
        <v>-1.6398887634277344</v>
      </c>
      <c r="AG21" s="370">
        <f t="shared" si="13"/>
        <v>1.4479587176478603</v>
      </c>
      <c r="AH21" s="370">
        <f t="shared" si="14"/>
        <v>-1.1325521532075551</v>
      </c>
      <c r="AI21" s="397">
        <f t="shared" si="17"/>
        <v>0.12870118561903848</v>
      </c>
      <c r="AJ21" s="151" t="str">
        <f t="shared" si="15"/>
        <v>No significativa</v>
      </c>
      <c r="AK21" s="68" t="str">
        <f t="shared" si="16"/>
        <v>Sin cambio</v>
      </c>
    </row>
    <row r="22" spans="1:37" x14ac:dyDescent="0.2">
      <c r="A22" s="55"/>
      <c r="B22" s="171" t="s">
        <v>58</v>
      </c>
      <c r="C22" s="346">
        <v>28.859224319458008</v>
      </c>
      <c r="D22" s="349">
        <v>1.7371724843978882</v>
      </c>
      <c r="E22" s="346">
        <v>32.584293365478516</v>
      </c>
      <c r="F22" s="349">
        <v>1.4471707344055176</v>
      </c>
      <c r="G22" s="56"/>
      <c r="H22" s="332">
        <f t="shared" si="0"/>
        <v>3.7250690460205078</v>
      </c>
      <c r="I22" s="370">
        <f t="shared" si="1"/>
        <v>2.2609890258621195</v>
      </c>
      <c r="J22" s="370">
        <f t="shared" si="2"/>
        <v>1.6475396401360825</v>
      </c>
      <c r="K22" s="397">
        <f t="shared" si="3"/>
        <v>4.9723587700893135E-2</v>
      </c>
      <c r="L22" s="163" t="str">
        <f t="shared" si="4"/>
        <v>Significativa</v>
      </c>
      <c r="M22" s="149" t="str">
        <f t="shared" si="5"/>
        <v>Aumento</v>
      </c>
      <c r="N22" s="55"/>
      <c r="O22" s="346">
        <v>5.6969528198242188</v>
      </c>
      <c r="P22" s="349">
        <v>0.8315575122833252</v>
      </c>
      <c r="Q22" s="346">
        <v>4.9757909774780273</v>
      </c>
      <c r="R22" s="349">
        <v>0.59768867492675781</v>
      </c>
      <c r="S22" s="56"/>
      <c r="T22" s="332">
        <f t="shared" si="6"/>
        <v>-0.72116184234619141</v>
      </c>
      <c r="U22" s="370">
        <f t="shared" si="7"/>
        <v>1.0240701384038771</v>
      </c>
      <c r="V22" s="370">
        <f t="shared" si="8"/>
        <v>-0.70421137703536529</v>
      </c>
      <c r="W22" s="397">
        <f t="shared" si="9"/>
        <v>0.24065057346848556</v>
      </c>
      <c r="X22" s="151" t="str">
        <f t="shared" si="10"/>
        <v>No significativa</v>
      </c>
      <c r="Y22" s="68" t="str">
        <f t="shared" si="11"/>
        <v>Sin cambio</v>
      </c>
      <c r="Z22" s="55"/>
      <c r="AA22" s="346">
        <v>16.963321685791016</v>
      </c>
      <c r="AB22" s="349">
        <v>1.2106770277023315</v>
      </c>
      <c r="AC22" s="346">
        <v>18.07891845703125</v>
      </c>
      <c r="AD22" s="349">
        <v>0.9583204984664917</v>
      </c>
      <c r="AE22" s="56"/>
      <c r="AF22" s="332">
        <f t="shared" si="12"/>
        <v>1.1155967712402344</v>
      </c>
      <c r="AG22" s="370">
        <f t="shared" si="13"/>
        <v>1.5440586268620817</v>
      </c>
      <c r="AH22" s="370">
        <f t="shared" si="14"/>
        <v>0.72250933470538592</v>
      </c>
      <c r="AI22" s="397">
        <f t="shared" si="17"/>
        <v>0.23499069416444107</v>
      </c>
      <c r="AJ22" s="151" t="str">
        <f t="shared" si="15"/>
        <v>No significativa</v>
      </c>
      <c r="AK22" s="68" t="str">
        <f t="shared" si="16"/>
        <v>Sin cambio</v>
      </c>
    </row>
    <row r="23" spans="1:37" x14ac:dyDescent="0.2">
      <c r="A23" s="55"/>
      <c r="B23" s="171" t="s">
        <v>57</v>
      </c>
      <c r="C23" s="346">
        <v>22.86994743347168</v>
      </c>
      <c r="D23" s="349">
        <v>1.6348603963851929</v>
      </c>
      <c r="E23" s="346">
        <v>21.384757995605469</v>
      </c>
      <c r="F23" s="349">
        <v>1.6495604515075684</v>
      </c>
      <c r="G23" s="56"/>
      <c r="H23" s="332">
        <f t="shared" si="0"/>
        <v>-1.4851894378662109</v>
      </c>
      <c r="I23" s="370">
        <f t="shared" si="1"/>
        <v>2.3224595150070115</v>
      </c>
      <c r="J23" s="370">
        <f t="shared" si="2"/>
        <v>-0.639489915010091</v>
      </c>
      <c r="K23" s="397">
        <f t="shared" si="3"/>
        <v>0.26125213613491061</v>
      </c>
      <c r="L23" s="163" t="str">
        <f t="shared" si="4"/>
        <v>No significativa</v>
      </c>
      <c r="M23" s="149" t="str">
        <f t="shared" si="5"/>
        <v>Sin cambio</v>
      </c>
      <c r="N23" s="55"/>
      <c r="O23" s="346">
        <v>2.1225054264068604</v>
      </c>
      <c r="P23" s="349">
        <v>0.3127112090587616</v>
      </c>
      <c r="Q23" s="346">
        <v>2.4618580341339111</v>
      </c>
      <c r="R23" s="349">
        <v>0.38688081502914429</v>
      </c>
      <c r="S23" s="56"/>
      <c r="T23" s="332">
        <f t="shared" si="6"/>
        <v>0.33935260772705078</v>
      </c>
      <c r="U23" s="370">
        <f t="shared" si="7"/>
        <v>0.49745860662833791</v>
      </c>
      <c r="V23" s="370">
        <f t="shared" si="8"/>
        <v>0.68217255306347224</v>
      </c>
      <c r="W23" s="397">
        <f t="shared" si="9"/>
        <v>0.24756492391930562</v>
      </c>
      <c r="X23" s="151" t="str">
        <f t="shared" si="10"/>
        <v>No significativa</v>
      </c>
      <c r="Y23" s="68" t="str">
        <f t="shared" si="11"/>
        <v>Sin cambio</v>
      </c>
      <c r="Z23" s="55"/>
      <c r="AA23" s="346">
        <v>7.5814290046691895</v>
      </c>
      <c r="AB23" s="349">
        <v>0.58522194623947144</v>
      </c>
      <c r="AC23" s="346">
        <v>6.6690707206726074</v>
      </c>
      <c r="AD23" s="349">
        <v>0.62331289052963257</v>
      </c>
      <c r="AE23" s="56"/>
      <c r="AF23" s="332">
        <f t="shared" si="12"/>
        <v>-0.91235828399658203</v>
      </c>
      <c r="AG23" s="370">
        <f t="shared" si="13"/>
        <v>0.85498753550020867</v>
      </c>
      <c r="AH23" s="370">
        <f t="shared" si="14"/>
        <v>-1.0671012688656434</v>
      </c>
      <c r="AI23" s="397">
        <f t="shared" si="17"/>
        <v>0.14296305446600421</v>
      </c>
      <c r="AJ23" s="151" t="str">
        <f t="shared" si="15"/>
        <v>No significativa</v>
      </c>
      <c r="AK23" s="68" t="str">
        <f t="shared" si="16"/>
        <v>Sin cambio</v>
      </c>
    </row>
    <row r="24" spans="1:37" x14ac:dyDescent="0.2">
      <c r="A24" s="55"/>
      <c r="B24" s="171" t="s">
        <v>56</v>
      </c>
      <c r="C24" s="346">
        <v>27.242252349853516</v>
      </c>
      <c r="D24" s="349">
        <v>2.1621387004852295</v>
      </c>
      <c r="E24" s="346">
        <v>30.622068405151367</v>
      </c>
      <c r="F24" s="349">
        <v>1.7879854440689087</v>
      </c>
      <c r="G24" s="56"/>
      <c r="H24" s="332">
        <f t="shared" si="0"/>
        <v>3.3798160552978516</v>
      </c>
      <c r="I24" s="370">
        <f t="shared" si="1"/>
        <v>2.8056613673674606</v>
      </c>
      <c r="J24" s="370">
        <f t="shared" si="2"/>
        <v>1.2046414776239078</v>
      </c>
      <c r="K24" s="397">
        <f t="shared" si="3"/>
        <v>0.11417086860843906</v>
      </c>
      <c r="L24" s="163" t="str">
        <f t="shared" si="4"/>
        <v>No significativa</v>
      </c>
      <c r="M24" s="149" t="str">
        <f t="shared" si="5"/>
        <v>Sin cambio</v>
      </c>
      <c r="N24" s="55"/>
      <c r="O24" s="346">
        <v>4.2619905471801758</v>
      </c>
      <c r="P24" s="349">
        <v>0.86927050352096558</v>
      </c>
      <c r="Q24" s="346">
        <v>3.0924613475799561</v>
      </c>
      <c r="R24" s="349">
        <v>0.4837227463722229</v>
      </c>
      <c r="S24" s="56"/>
      <c r="T24" s="332">
        <f t="shared" si="6"/>
        <v>-1.1695291996002197</v>
      </c>
      <c r="U24" s="370">
        <f t="shared" si="7"/>
        <v>0.99479591055124417</v>
      </c>
      <c r="V24" s="370">
        <f t="shared" si="8"/>
        <v>-1.1756473736931137</v>
      </c>
      <c r="W24" s="397">
        <f t="shared" si="9"/>
        <v>0.11986790821113918</v>
      </c>
      <c r="X24" s="151" t="str">
        <f t="shared" si="10"/>
        <v>No significativa</v>
      </c>
      <c r="Y24" s="68" t="str">
        <f t="shared" si="11"/>
        <v>Sin cambio</v>
      </c>
      <c r="Z24" s="55"/>
      <c r="AA24" s="346">
        <v>13.916722297668457</v>
      </c>
      <c r="AB24" s="349">
        <v>1.3482260704040527</v>
      </c>
      <c r="AC24" s="346">
        <v>13.597743034362793</v>
      </c>
      <c r="AD24" s="349">
        <v>0.94577574729919434</v>
      </c>
      <c r="AE24" s="56"/>
      <c r="AF24" s="332">
        <f t="shared" si="12"/>
        <v>-0.31897926330566406</v>
      </c>
      <c r="AG24" s="370">
        <f t="shared" si="13"/>
        <v>1.6468774396100345</v>
      </c>
      <c r="AH24" s="370">
        <f t="shared" si="14"/>
        <v>-0.19368731129208705</v>
      </c>
      <c r="AI24" s="397">
        <f t="shared" si="17"/>
        <v>0.42321036391152245</v>
      </c>
      <c r="AJ24" s="151" t="str">
        <f t="shared" si="15"/>
        <v>No significativa</v>
      </c>
      <c r="AK24" s="68" t="str">
        <f t="shared" si="16"/>
        <v>Sin cambio</v>
      </c>
    </row>
    <row r="25" spans="1:37" x14ac:dyDescent="0.2">
      <c r="A25" s="55"/>
      <c r="B25" s="171" t="s">
        <v>55</v>
      </c>
      <c r="C25" s="346">
        <v>33.618057250976563</v>
      </c>
      <c r="D25" s="349">
        <v>1.6868269443511963</v>
      </c>
      <c r="E25" s="346">
        <v>28.261930465698242</v>
      </c>
      <c r="F25" s="349">
        <v>1.415920615196228</v>
      </c>
      <c r="G25" s="56"/>
      <c r="H25" s="332">
        <f t="shared" si="0"/>
        <v>-5.3561267852783203</v>
      </c>
      <c r="I25" s="370">
        <f t="shared" si="1"/>
        <v>2.2023206689142385</v>
      </c>
      <c r="J25" s="370">
        <f t="shared" si="2"/>
        <v>-2.4320376505020649</v>
      </c>
      <c r="K25" s="397">
        <f t="shared" si="3"/>
        <v>7.5070732582892333E-3</v>
      </c>
      <c r="L25" s="163" t="str">
        <f t="shared" si="4"/>
        <v>Significativa</v>
      </c>
      <c r="M25" s="149" t="str">
        <f t="shared" si="5"/>
        <v>Disminución</v>
      </c>
      <c r="N25" s="55"/>
      <c r="O25" s="346">
        <v>6.3547811508178711</v>
      </c>
      <c r="P25" s="349">
        <v>0.91659760475158691</v>
      </c>
      <c r="Q25" s="346">
        <v>8.1130561828613281</v>
      </c>
      <c r="R25" s="349">
        <v>0.72452431917190552</v>
      </c>
      <c r="S25" s="56"/>
      <c r="T25" s="332">
        <f t="shared" si="6"/>
        <v>1.758275032043457</v>
      </c>
      <c r="U25" s="370">
        <f t="shared" si="7"/>
        <v>1.1683692302127182</v>
      </c>
      <c r="V25" s="370">
        <f t="shared" si="8"/>
        <v>1.5048967283427501</v>
      </c>
      <c r="W25" s="397">
        <f t="shared" si="9"/>
        <v>6.6175314790328565E-2</v>
      </c>
      <c r="X25" s="151" t="str">
        <f t="shared" si="10"/>
        <v>No significativa</v>
      </c>
      <c r="Y25" s="68" t="str">
        <f t="shared" si="11"/>
        <v>Sin cambio</v>
      </c>
      <c r="Z25" s="55"/>
      <c r="AA25" s="346">
        <v>23.092411041259766</v>
      </c>
      <c r="AB25" s="349">
        <v>1.5480966567993164</v>
      </c>
      <c r="AC25" s="346">
        <v>23.868856430053711</v>
      </c>
      <c r="AD25" s="349">
        <v>1.4355959892272949</v>
      </c>
      <c r="AE25" s="56"/>
      <c r="AF25" s="332">
        <f t="shared" si="12"/>
        <v>0.77644538879394531</v>
      </c>
      <c r="AG25" s="370">
        <f t="shared" si="13"/>
        <v>2.11128849356944</v>
      </c>
      <c r="AH25" s="370">
        <f t="shared" si="14"/>
        <v>0.36775902069226529</v>
      </c>
      <c r="AI25" s="397">
        <f t="shared" si="17"/>
        <v>0.3565264637933635</v>
      </c>
      <c r="AJ25" s="151" t="str">
        <f t="shared" si="15"/>
        <v>No significativa</v>
      </c>
      <c r="AK25" s="68" t="str">
        <f t="shared" si="16"/>
        <v>Sin cambio</v>
      </c>
    </row>
    <row r="26" spans="1:37" x14ac:dyDescent="0.2">
      <c r="A26" s="55"/>
      <c r="B26" s="171" t="s">
        <v>54</v>
      </c>
      <c r="C26" s="346">
        <v>32.101902008056641</v>
      </c>
      <c r="D26" s="349">
        <v>4.1423277854919434</v>
      </c>
      <c r="E26" s="346">
        <v>29.449928283691406</v>
      </c>
      <c r="F26" s="349">
        <v>1.5796782970428467</v>
      </c>
      <c r="G26" s="56"/>
      <c r="H26" s="332">
        <f t="shared" si="0"/>
        <v>-2.6519737243652344</v>
      </c>
      <c r="I26" s="370">
        <f t="shared" si="1"/>
        <v>4.4333128701465201</v>
      </c>
      <c r="J26" s="370">
        <f t="shared" si="2"/>
        <v>-0.59819232299695269</v>
      </c>
      <c r="K26" s="397">
        <f t="shared" si="3"/>
        <v>0.27485580665440512</v>
      </c>
      <c r="L26" s="163" t="str">
        <f t="shared" si="4"/>
        <v>No significativa</v>
      </c>
      <c r="M26" s="149" t="str">
        <f t="shared" si="5"/>
        <v>Sin cambio</v>
      </c>
      <c r="N26" s="55"/>
      <c r="O26" s="346">
        <v>5.6359996795654297</v>
      </c>
      <c r="P26" s="349">
        <v>0.64370483160018921</v>
      </c>
      <c r="Q26" s="346">
        <v>7.9296717643737793</v>
      </c>
      <c r="R26" s="349">
        <v>0.72545069456100464</v>
      </c>
      <c r="S26" s="56"/>
      <c r="T26" s="332">
        <f t="shared" si="6"/>
        <v>2.2936720848083496</v>
      </c>
      <c r="U26" s="370">
        <f t="shared" si="7"/>
        <v>0.96986319677801569</v>
      </c>
      <c r="V26" s="370">
        <f t="shared" si="8"/>
        <v>2.3649439348025183</v>
      </c>
      <c r="W26" s="397">
        <f t="shared" si="9"/>
        <v>9.0164002963508683E-3</v>
      </c>
      <c r="X26" s="151" t="str">
        <f t="shared" si="10"/>
        <v>Significativa</v>
      </c>
      <c r="Y26" s="68" t="str">
        <f t="shared" si="11"/>
        <v>Aumento</v>
      </c>
      <c r="Z26" s="55"/>
      <c r="AA26" s="346">
        <v>19.391107559204102</v>
      </c>
      <c r="AB26" s="349">
        <v>1.2445904016494751</v>
      </c>
      <c r="AC26" s="346">
        <v>17.402544021606445</v>
      </c>
      <c r="AD26" s="349">
        <v>0.93934208154678345</v>
      </c>
      <c r="AE26" s="56"/>
      <c r="AF26" s="332">
        <f t="shared" si="12"/>
        <v>-1.9885635375976563</v>
      </c>
      <c r="AG26" s="370">
        <f t="shared" si="13"/>
        <v>1.5592847123096685</v>
      </c>
      <c r="AH26" s="370">
        <f t="shared" si="14"/>
        <v>-1.27530496637277</v>
      </c>
      <c r="AI26" s="397">
        <f t="shared" si="17"/>
        <v>0.10110066029261686</v>
      </c>
      <c r="AJ26" s="151" t="str">
        <f t="shared" si="15"/>
        <v>No significativa</v>
      </c>
      <c r="AK26" s="68" t="str">
        <f t="shared" si="16"/>
        <v>Sin cambio</v>
      </c>
    </row>
    <row r="27" spans="1:37" x14ac:dyDescent="0.2">
      <c r="A27" s="55"/>
      <c r="B27" s="171" t="s">
        <v>53</v>
      </c>
      <c r="C27" s="346">
        <v>28.543916702270508</v>
      </c>
      <c r="D27" s="349">
        <v>2.0326542854309082</v>
      </c>
      <c r="E27" s="346">
        <v>30.56982421875</v>
      </c>
      <c r="F27" s="349">
        <v>1.7759058475494385</v>
      </c>
      <c r="G27" s="56"/>
      <c r="H27" s="332">
        <f t="shared" si="0"/>
        <v>2.0259075164794922</v>
      </c>
      <c r="I27" s="370">
        <f t="shared" si="1"/>
        <v>2.6991711734235984</v>
      </c>
      <c r="J27" s="370">
        <f t="shared" si="2"/>
        <v>0.75056652072563956</v>
      </c>
      <c r="K27" s="397">
        <f t="shared" si="3"/>
        <v>0.22645678802756686</v>
      </c>
      <c r="L27" s="163" t="str">
        <f t="shared" si="4"/>
        <v>No significativa</v>
      </c>
      <c r="M27" s="149" t="str">
        <f t="shared" si="5"/>
        <v>Sin cambio</v>
      </c>
      <c r="N27" s="55"/>
      <c r="O27" s="346">
        <v>4.4017729759216309</v>
      </c>
      <c r="P27" s="349">
        <v>0.6606937050819397</v>
      </c>
      <c r="Q27" s="346">
        <v>3.511662483215332</v>
      </c>
      <c r="R27" s="349">
        <v>0.5150635838508606</v>
      </c>
      <c r="S27" s="56"/>
      <c r="T27" s="332">
        <f t="shared" si="6"/>
        <v>-0.89011049270629883</v>
      </c>
      <c r="U27" s="370">
        <f t="shared" si="7"/>
        <v>0.83773902102277276</v>
      </c>
      <c r="V27" s="370">
        <f t="shared" si="8"/>
        <v>-1.0625152587730571</v>
      </c>
      <c r="W27" s="397">
        <f t="shared" si="9"/>
        <v>0.14400091731907957</v>
      </c>
      <c r="X27" s="151" t="str">
        <f t="shared" si="10"/>
        <v>No significativa</v>
      </c>
      <c r="Y27" s="68" t="str">
        <f t="shared" si="11"/>
        <v>Sin cambio</v>
      </c>
      <c r="Z27" s="55"/>
      <c r="AA27" s="346">
        <v>12.382331848144531</v>
      </c>
      <c r="AB27" s="349">
        <v>1.0631980895996094</v>
      </c>
      <c r="AC27" s="346">
        <v>11.561885833740234</v>
      </c>
      <c r="AD27" s="349">
        <v>1.1235572099685669</v>
      </c>
      <c r="AE27" s="56"/>
      <c r="AF27" s="332">
        <f t="shared" si="12"/>
        <v>-0.82044601440429688</v>
      </c>
      <c r="AG27" s="370">
        <f t="shared" si="13"/>
        <v>1.5468584233214782</v>
      </c>
      <c r="AH27" s="370">
        <f t="shared" si="14"/>
        <v>-0.53039502648380799</v>
      </c>
      <c r="AI27" s="397">
        <f t="shared" si="17"/>
        <v>0.29791903680189047</v>
      </c>
      <c r="AJ27" s="151" t="str">
        <f t="shared" si="15"/>
        <v>No significativa</v>
      </c>
      <c r="AK27" s="68" t="str">
        <f t="shared" si="16"/>
        <v>Sin cambio</v>
      </c>
    </row>
    <row r="28" spans="1:37" x14ac:dyDescent="0.2">
      <c r="A28" s="55"/>
      <c r="B28" s="171" t="s">
        <v>52</v>
      </c>
      <c r="C28" s="346">
        <v>33.584033966064453</v>
      </c>
      <c r="D28" s="349">
        <v>1.7064385414123535</v>
      </c>
      <c r="E28" s="346">
        <v>31.947723388671875</v>
      </c>
      <c r="F28" s="349">
        <v>1.601042628288269</v>
      </c>
      <c r="G28" s="56"/>
      <c r="H28" s="332">
        <f t="shared" si="0"/>
        <v>-1.6363105773925781</v>
      </c>
      <c r="I28" s="370">
        <f t="shared" si="1"/>
        <v>2.3399294846669481</v>
      </c>
      <c r="J28" s="370">
        <f t="shared" si="2"/>
        <v>-0.69929909773562304</v>
      </c>
      <c r="K28" s="397">
        <f t="shared" si="3"/>
        <v>0.24218256539257477</v>
      </c>
      <c r="L28" s="163" t="str">
        <f t="shared" si="4"/>
        <v>No significativa</v>
      </c>
      <c r="M28" s="149" t="str">
        <f t="shared" si="5"/>
        <v>Sin cambio</v>
      </c>
      <c r="N28" s="55"/>
      <c r="O28" s="346">
        <v>6.0575971603393555</v>
      </c>
      <c r="P28" s="349">
        <v>0.62837916612625122</v>
      </c>
      <c r="Q28" s="346">
        <v>4.802433967590332</v>
      </c>
      <c r="R28" s="349">
        <v>0.64004892110824585</v>
      </c>
      <c r="S28" s="56"/>
      <c r="T28" s="332">
        <f t="shared" si="6"/>
        <v>-1.2551631927490234</v>
      </c>
      <c r="U28" s="370">
        <f t="shared" si="7"/>
        <v>0.89695205994152905</v>
      </c>
      <c r="V28" s="370">
        <f t="shared" si="8"/>
        <v>-1.3993648588430085</v>
      </c>
      <c r="W28" s="397">
        <f t="shared" si="9"/>
        <v>8.0851799596156251E-2</v>
      </c>
      <c r="X28" s="151" t="str">
        <f t="shared" si="10"/>
        <v>No significativa</v>
      </c>
      <c r="Y28" s="68" t="str">
        <f t="shared" si="11"/>
        <v>Sin cambio</v>
      </c>
      <c r="Z28" s="55"/>
      <c r="AA28" s="346">
        <v>17.336215972900391</v>
      </c>
      <c r="AB28" s="349">
        <v>1.1453028917312622</v>
      </c>
      <c r="AC28" s="346">
        <v>17.998929977416992</v>
      </c>
      <c r="AD28" s="349">
        <v>1.1783008575439453</v>
      </c>
      <c r="AE28" s="56"/>
      <c r="AF28" s="332">
        <f t="shared" si="12"/>
        <v>0.66271400451660156</v>
      </c>
      <c r="AG28" s="370">
        <f t="shared" si="13"/>
        <v>1.6432016384780013</v>
      </c>
      <c r="AH28" s="370">
        <f t="shared" si="14"/>
        <v>0.40330656262638204</v>
      </c>
      <c r="AI28" s="397">
        <f t="shared" si="17"/>
        <v>0.3433613572548988</v>
      </c>
      <c r="AJ28" s="151" t="str">
        <f t="shared" si="15"/>
        <v>No significativa</v>
      </c>
      <c r="AK28" s="68" t="str">
        <f t="shared" si="16"/>
        <v>Sin cambio</v>
      </c>
    </row>
    <row r="29" spans="1:37" x14ac:dyDescent="0.2">
      <c r="A29" s="55"/>
      <c r="B29" s="171" t="s">
        <v>51</v>
      </c>
      <c r="C29" s="346">
        <v>33.276485443115234</v>
      </c>
      <c r="D29" s="349">
        <v>1.6456283330917358</v>
      </c>
      <c r="E29" s="346">
        <v>28.030677795410156</v>
      </c>
      <c r="F29" s="349">
        <v>1.4546911716461182</v>
      </c>
      <c r="G29" s="56"/>
      <c r="H29" s="332">
        <f t="shared" si="0"/>
        <v>-5.2458076477050781</v>
      </c>
      <c r="I29" s="370">
        <f t="shared" si="1"/>
        <v>2.1964104842991987</v>
      </c>
      <c r="J29" s="370">
        <f t="shared" si="2"/>
        <v>-2.3883548568012052</v>
      </c>
      <c r="K29" s="397">
        <f t="shared" si="3"/>
        <v>8.4619958964002699E-3</v>
      </c>
      <c r="L29" s="163" t="str">
        <f t="shared" si="4"/>
        <v>Significativa</v>
      </c>
      <c r="M29" s="149" t="str">
        <f t="shared" si="5"/>
        <v>Disminución</v>
      </c>
      <c r="N29" s="55"/>
      <c r="O29" s="346">
        <v>4.4074068069458008</v>
      </c>
      <c r="P29" s="349">
        <v>0.58076071739196777</v>
      </c>
      <c r="Q29" s="346">
        <v>5.6557784080505371</v>
      </c>
      <c r="R29" s="349">
        <v>0.62683665752410889</v>
      </c>
      <c r="S29" s="56"/>
      <c r="T29" s="332">
        <f t="shared" si="6"/>
        <v>1.2483716011047363</v>
      </c>
      <c r="U29" s="370">
        <f t="shared" si="7"/>
        <v>0.8545216241158734</v>
      </c>
      <c r="V29" s="370">
        <f t="shared" si="8"/>
        <v>1.4609011239433032</v>
      </c>
      <c r="W29" s="397">
        <f t="shared" si="9"/>
        <v>7.2021289070643313E-2</v>
      </c>
      <c r="X29" s="151" t="str">
        <f t="shared" si="10"/>
        <v>No significativa</v>
      </c>
      <c r="Y29" s="68" t="str">
        <f t="shared" si="11"/>
        <v>Sin cambio</v>
      </c>
      <c r="Z29" s="55"/>
      <c r="AA29" s="346">
        <v>21.049369812011719</v>
      </c>
      <c r="AB29" s="349">
        <v>1.1319179534912109</v>
      </c>
      <c r="AC29" s="346">
        <v>18.781930923461914</v>
      </c>
      <c r="AD29" s="349">
        <v>1.077193021774292</v>
      </c>
      <c r="AE29" s="56"/>
      <c r="AF29" s="332">
        <f t="shared" si="12"/>
        <v>-2.2674388885498047</v>
      </c>
      <c r="AG29" s="370">
        <f t="shared" si="13"/>
        <v>1.5625565780460435</v>
      </c>
      <c r="AH29" s="370">
        <f t="shared" si="14"/>
        <v>-1.4511083441120622</v>
      </c>
      <c r="AI29" s="397">
        <f t="shared" si="17"/>
        <v>7.3374846705557356E-2</v>
      </c>
      <c r="AJ29" s="151" t="str">
        <f t="shared" si="15"/>
        <v>No significativa</v>
      </c>
      <c r="AK29" s="68" t="str">
        <f t="shared" si="16"/>
        <v>Sin cambio</v>
      </c>
    </row>
    <row r="30" spans="1:37" x14ac:dyDescent="0.2">
      <c r="A30" s="55"/>
      <c r="B30" s="171" t="s">
        <v>50</v>
      </c>
      <c r="C30" s="346">
        <v>31.579917907714844</v>
      </c>
      <c r="D30" s="349">
        <v>1.278545618057251</v>
      </c>
      <c r="E30" s="346">
        <v>29.099142074584961</v>
      </c>
      <c r="F30" s="349">
        <v>1.5642752647399902</v>
      </c>
      <c r="G30" s="56"/>
      <c r="H30" s="332">
        <f t="shared" si="0"/>
        <v>-2.4807758331298828</v>
      </c>
      <c r="I30" s="370">
        <f t="shared" si="1"/>
        <v>2.0203059177586855</v>
      </c>
      <c r="J30" s="370">
        <f t="shared" si="2"/>
        <v>-1.227920886299259</v>
      </c>
      <c r="K30" s="397">
        <f t="shared" si="3"/>
        <v>0.10973833405200614</v>
      </c>
      <c r="L30" s="163" t="str">
        <f t="shared" si="4"/>
        <v>No significativa</v>
      </c>
      <c r="M30" s="149" t="str">
        <f t="shared" si="5"/>
        <v>Sin cambio</v>
      </c>
      <c r="N30" s="55"/>
      <c r="O30" s="346">
        <v>8.2072544097900391</v>
      </c>
      <c r="P30" s="349">
        <v>0.87144291400909424</v>
      </c>
      <c r="Q30" s="346">
        <v>8.4214839935302734</v>
      </c>
      <c r="R30" s="349">
        <v>0.86246615648269653</v>
      </c>
      <c r="S30" s="56"/>
      <c r="T30" s="332">
        <f t="shared" si="6"/>
        <v>0.21422958374023438</v>
      </c>
      <c r="U30" s="370">
        <f t="shared" si="7"/>
        <v>1.2260752927347882</v>
      </c>
      <c r="V30" s="370">
        <f t="shared" si="8"/>
        <v>0.17472791843182039</v>
      </c>
      <c r="W30" s="397">
        <f t="shared" si="9"/>
        <v>0.43064671474499827</v>
      </c>
      <c r="X30" s="151" t="str">
        <f t="shared" si="10"/>
        <v>No significativa</v>
      </c>
      <c r="Y30" s="68" t="str">
        <f t="shared" si="11"/>
        <v>Sin cambio</v>
      </c>
      <c r="Z30" s="55"/>
      <c r="AA30" s="346">
        <v>39.195274353027344</v>
      </c>
      <c r="AB30" s="349">
        <v>1.4621630907058716</v>
      </c>
      <c r="AC30" s="346">
        <v>39.232585906982422</v>
      </c>
      <c r="AD30" s="349">
        <v>1.9523540735244751</v>
      </c>
      <c r="AE30" s="56"/>
      <c r="AF30" s="332">
        <f t="shared" si="12"/>
        <v>3.7311553955078125E-2</v>
      </c>
      <c r="AG30" s="370">
        <f t="shared" si="13"/>
        <v>2.4391816931565713</v>
      </c>
      <c r="AH30" s="370">
        <f t="shared" si="14"/>
        <v>1.5296750569980231E-2</v>
      </c>
      <c r="AI30" s="397">
        <f t="shared" si="17"/>
        <v>0.49389771742524602</v>
      </c>
      <c r="AJ30" s="151" t="str">
        <f t="shared" si="15"/>
        <v>No significativa</v>
      </c>
      <c r="AK30" s="68" t="str">
        <f t="shared" si="16"/>
        <v>Sin cambio</v>
      </c>
    </row>
    <row r="31" spans="1:37" x14ac:dyDescent="0.2">
      <c r="A31" s="55"/>
      <c r="B31" s="171" t="s">
        <v>49</v>
      </c>
      <c r="C31" s="346">
        <v>21.889083862304688</v>
      </c>
      <c r="D31" s="349">
        <v>1.975009560585022</v>
      </c>
      <c r="E31" s="346">
        <v>25.674863815307617</v>
      </c>
      <c r="F31" s="349">
        <v>1.9138849973678589</v>
      </c>
      <c r="G31" s="56"/>
      <c r="H31" s="332">
        <f t="shared" si="0"/>
        <v>3.7857799530029297</v>
      </c>
      <c r="I31" s="370">
        <f t="shared" si="1"/>
        <v>2.750203364762688</v>
      </c>
      <c r="J31" s="370">
        <f t="shared" si="2"/>
        <v>1.3765454589681227</v>
      </c>
      <c r="K31" s="397">
        <f t="shared" si="3"/>
        <v>8.432641170916666E-2</v>
      </c>
      <c r="L31" s="163" t="str">
        <f t="shared" si="4"/>
        <v>No significativa</v>
      </c>
      <c r="M31" s="149" t="str">
        <f t="shared" si="5"/>
        <v>Sin cambio</v>
      </c>
      <c r="N31" s="55"/>
      <c r="O31" s="346">
        <v>1.5182425975799561</v>
      </c>
      <c r="P31" s="349">
        <v>0.23888356983661652</v>
      </c>
      <c r="Q31" s="346">
        <v>1.7986882925033569</v>
      </c>
      <c r="R31" s="349">
        <v>0.45210304856300354</v>
      </c>
      <c r="S31" s="56"/>
      <c r="T31" s="332">
        <f t="shared" si="6"/>
        <v>0.28044569492340088</v>
      </c>
      <c r="U31" s="370">
        <f t="shared" si="7"/>
        <v>0.51133406541892668</v>
      </c>
      <c r="V31" s="370">
        <f t="shared" si="8"/>
        <v>0.54845885281207862</v>
      </c>
      <c r="W31" s="397">
        <f t="shared" si="9"/>
        <v>0.29168843759797813</v>
      </c>
      <c r="X31" s="151" t="str">
        <f t="shared" si="10"/>
        <v>No significativa</v>
      </c>
      <c r="Y31" s="68" t="str">
        <f t="shared" si="11"/>
        <v>Sin cambio</v>
      </c>
      <c r="Z31" s="55"/>
      <c r="AA31" s="346">
        <v>9.8293972015380859</v>
      </c>
      <c r="AB31" s="349">
        <v>1.0176404714584351</v>
      </c>
      <c r="AC31" s="346">
        <v>10.802370071411133</v>
      </c>
      <c r="AD31" s="349">
        <v>1.1022962331771851</v>
      </c>
      <c r="AE31" s="56"/>
      <c r="AF31" s="332">
        <f t="shared" si="12"/>
        <v>0.97297286987304688</v>
      </c>
      <c r="AG31" s="370">
        <f t="shared" si="13"/>
        <v>1.5002163560056119</v>
      </c>
      <c r="AH31" s="370">
        <f t="shared" si="14"/>
        <v>0.64855503406430481</v>
      </c>
      <c r="AI31" s="397">
        <f t="shared" si="17"/>
        <v>0.25831301393120554</v>
      </c>
      <c r="AJ31" s="151" t="str">
        <f t="shared" si="15"/>
        <v>No significativa</v>
      </c>
      <c r="AK31" s="68" t="str">
        <f t="shared" si="16"/>
        <v>Sin cambio</v>
      </c>
    </row>
    <row r="32" spans="1:37" x14ac:dyDescent="0.2">
      <c r="A32" s="55"/>
      <c r="B32" s="171" t="s">
        <v>48</v>
      </c>
      <c r="C32" s="346">
        <v>21.432437896728516</v>
      </c>
      <c r="D32" s="349">
        <v>1.5028853416442871</v>
      </c>
      <c r="E32" s="346">
        <v>21.898483276367188</v>
      </c>
      <c r="F32" s="349">
        <v>1.6961671113967896</v>
      </c>
      <c r="G32" s="56"/>
      <c r="H32" s="332">
        <f t="shared" si="0"/>
        <v>0.46604537963867188</v>
      </c>
      <c r="I32" s="370">
        <f t="shared" si="1"/>
        <v>2.2661966419341009</v>
      </c>
      <c r="J32" s="370">
        <f t="shared" si="2"/>
        <v>0.20565090028591795</v>
      </c>
      <c r="K32" s="397">
        <f t="shared" si="3"/>
        <v>0.41853180727378758</v>
      </c>
      <c r="L32" s="163" t="str">
        <f t="shared" si="4"/>
        <v>No significativa</v>
      </c>
      <c r="M32" s="149" t="str">
        <f t="shared" si="5"/>
        <v>Sin cambio</v>
      </c>
      <c r="N32" s="55"/>
      <c r="O32" s="346">
        <v>5.8533215522766113</v>
      </c>
      <c r="P32" s="349">
        <v>0.63903641700744629</v>
      </c>
      <c r="Q32" s="346">
        <v>4.3131170272827148</v>
      </c>
      <c r="R32" s="349">
        <v>0.6319727897644043</v>
      </c>
      <c r="S32" s="56"/>
      <c r="T32" s="332">
        <f t="shared" si="6"/>
        <v>-1.5402045249938965</v>
      </c>
      <c r="U32" s="370">
        <f t="shared" si="7"/>
        <v>0.89875310806935116</v>
      </c>
      <c r="V32" s="370">
        <f t="shared" si="8"/>
        <v>-1.7137125993394045</v>
      </c>
      <c r="W32" s="397">
        <f t="shared" si="9"/>
        <v>4.3290760901665219E-2</v>
      </c>
      <c r="X32" s="151" t="str">
        <f t="shared" si="10"/>
        <v>Significativa</v>
      </c>
      <c r="Y32" s="68" t="str">
        <f t="shared" si="11"/>
        <v>Disminución</v>
      </c>
      <c r="Z32" s="55"/>
      <c r="AA32" s="346">
        <v>11.517345428466797</v>
      </c>
      <c r="AB32" s="349">
        <v>1.2301706075668335</v>
      </c>
      <c r="AC32" s="346">
        <v>9.41064453125</v>
      </c>
      <c r="AD32" s="349">
        <v>0.84498322010040283</v>
      </c>
      <c r="AE32" s="56"/>
      <c r="AF32" s="332">
        <f t="shared" si="12"/>
        <v>-2.1067008972167969</v>
      </c>
      <c r="AG32" s="370">
        <f t="shared" si="13"/>
        <v>1.4924196346780614</v>
      </c>
      <c r="AH32" s="370">
        <f t="shared" si="14"/>
        <v>-1.4116008984773547</v>
      </c>
      <c r="AI32" s="397">
        <f t="shared" si="17"/>
        <v>7.9033753854540298E-2</v>
      </c>
      <c r="AJ32" s="151" t="str">
        <f t="shared" si="15"/>
        <v>No significativa</v>
      </c>
      <c r="AK32" s="68" t="str">
        <f t="shared" si="16"/>
        <v>Sin cambio</v>
      </c>
    </row>
    <row r="33" spans="1:37" x14ac:dyDescent="0.2">
      <c r="A33" s="55"/>
      <c r="B33" s="171" t="s">
        <v>47</v>
      </c>
      <c r="C33" s="346">
        <v>31.429359436035156</v>
      </c>
      <c r="D33" s="349">
        <v>1.7997356653213501</v>
      </c>
      <c r="E33" s="346">
        <v>32.553756713867188</v>
      </c>
      <c r="F33" s="349">
        <v>1.5555535554885864</v>
      </c>
      <c r="G33" s="56"/>
      <c r="H33" s="332">
        <f t="shared" si="0"/>
        <v>1.1243972778320313</v>
      </c>
      <c r="I33" s="370">
        <f t="shared" si="1"/>
        <v>2.3788222567108424</v>
      </c>
      <c r="J33" s="370">
        <f t="shared" si="2"/>
        <v>0.47266973169601856</v>
      </c>
      <c r="K33" s="397">
        <f t="shared" si="3"/>
        <v>0.31822441222711961</v>
      </c>
      <c r="L33" s="163" t="str">
        <f t="shared" si="4"/>
        <v>No significativa</v>
      </c>
      <c r="M33" s="149" t="str">
        <f t="shared" si="5"/>
        <v>Sin cambio</v>
      </c>
      <c r="N33" s="55"/>
      <c r="O33" s="346">
        <v>5.0989131927490234</v>
      </c>
      <c r="P33" s="349">
        <v>0.6386338472366333</v>
      </c>
      <c r="Q33" s="346">
        <v>6.5457143783569336</v>
      </c>
      <c r="R33" s="349">
        <v>0.64317405223846436</v>
      </c>
      <c r="S33" s="56"/>
      <c r="T33" s="332">
        <f t="shared" si="6"/>
        <v>1.4468011856079102</v>
      </c>
      <c r="U33" s="370">
        <f t="shared" si="7"/>
        <v>0.90638074356702347</v>
      </c>
      <c r="V33" s="370">
        <f t="shared" si="8"/>
        <v>1.5962399862050076</v>
      </c>
      <c r="W33" s="397">
        <f t="shared" si="9"/>
        <v>5.521761163321437E-2</v>
      </c>
      <c r="X33" s="151" t="str">
        <f t="shared" si="10"/>
        <v>No significativa</v>
      </c>
      <c r="Y33" s="68" t="str">
        <f t="shared" si="11"/>
        <v>Sin cambio</v>
      </c>
      <c r="Z33" s="55"/>
      <c r="AA33" s="346">
        <v>22.140300750732422</v>
      </c>
      <c r="AB33" s="349">
        <v>1.3434706926345825</v>
      </c>
      <c r="AC33" s="346">
        <v>24.110260009765625</v>
      </c>
      <c r="AD33" s="349">
        <v>1.2068003416061401</v>
      </c>
      <c r="AE33" s="56"/>
      <c r="AF33" s="332">
        <f t="shared" si="12"/>
        <v>1.9699592590332031</v>
      </c>
      <c r="AG33" s="370">
        <f t="shared" si="13"/>
        <v>1.8059015937942857</v>
      </c>
      <c r="AH33" s="370">
        <f t="shared" si="14"/>
        <v>1.0908452962236024</v>
      </c>
      <c r="AI33" s="397">
        <f t="shared" si="17"/>
        <v>0.13767048065581788</v>
      </c>
      <c r="AJ33" s="151" t="str">
        <f t="shared" si="15"/>
        <v>No significativa</v>
      </c>
      <c r="AK33" s="68" t="str">
        <f t="shared" si="16"/>
        <v>Sin cambio</v>
      </c>
    </row>
    <row r="34" spans="1:37" x14ac:dyDescent="0.2">
      <c r="A34" s="55"/>
      <c r="B34" s="171" t="s">
        <v>46</v>
      </c>
      <c r="C34" s="346">
        <v>35.837917327880859</v>
      </c>
      <c r="D34" s="349">
        <v>1.5179151296615601</v>
      </c>
      <c r="E34" s="346">
        <v>30.058483123779297</v>
      </c>
      <c r="F34" s="349">
        <v>1.3940966129302979</v>
      </c>
      <c r="G34" s="56"/>
      <c r="H34" s="332">
        <f t="shared" si="0"/>
        <v>-5.7794342041015625</v>
      </c>
      <c r="I34" s="370">
        <f t="shared" si="1"/>
        <v>2.0609637811080521</v>
      </c>
      <c r="J34" s="370">
        <f t="shared" si="2"/>
        <v>-2.8042386077228003</v>
      </c>
      <c r="K34" s="397">
        <f t="shared" si="3"/>
        <v>2.5217782408494382E-3</v>
      </c>
      <c r="L34" s="163" t="str">
        <f t="shared" si="4"/>
        <v>Significativa</v>
      </c>
      <c r="M34" s="149" t="str">
        <f t="shared" si="5"/>
        <v>Disminución</v>
      </c>
      <c r="N34" s="55"/>
      <c r="O34" s="346">
        <v>4.8273401260375977</v>
      </c>
      <c r="P34" s="349">
        <v>0.60771435499191284</v>
      </c>
      <c r="Q34" s="346">
        <v>6.6990761756896973</v>
      </c>
      <c r="R34" s="349">
        <v>0.71998339891433716</v>
      </c>
      <c r="S34" s="56"/>
      <c r="T34" s="332">
        <f t="shared" si="6"/>
        <v>1.8717360496520996</v>
      </c>
      <c r="U34" s="370">
        <f t="shared" si="7"/>
        <v>0.94217452309828364</v>
      </c>
      <c r="V34" s="370">
        <f t="shared" si="8"/>
        <v>1.9866128872780484</v>
      </c>
      <c r="W34" s="397">
        <f t="shared" si="9"/>
        <v>2.3482655992669632E-2</v>
      </c>
      <c r="X34" s="151" t="str">
        <f t="shared" si="10"/>
        <v>Significativa</v>
      </c>
      <c r="Y34" s="68" t="str">
        <f t="shared" si="11"/>
        <v>Aumento</v>
      </c>
      <c r="Z34" s="55"/>
      <c r="AA34" s="346">
        <v>24.796760559082031</v>
      </c>
      <c r="AB34" s="349">
        <v>1.1912432909011841</v>
      </c>
      <c r="AC34" s="346">
        <v>24.958816528320313</v>
      </c>
      <c r="AD34" s="349">
        <v>1.1559581756591797</v>
      </c>
      <c r="AE34" s="56"/>
      <c r="AF34" s="332">
        <f t="shared" si="12"/>
        <v>0.16205596923828125</v>
      </c>
      <c r="AG34" s="370">
        <f t="shared" si="13"/>
        <v>1.659909600547687</v>
      </c>
      <c r="AH34" s="370">
        <f t="shared" si="14"/>
        <v>9.7629394507273703E-2</v>
      </c>
      <c r="AI34" s="397">
        <f t="shared" si="17"/>
        <v>0.46111329127875489</v>
      </c>
      <c r="AJ34" s="151" t="str">
        <f t="shared" si="15"/>
        <v>No significativa</v>
      </c>
      <c r="AK34" s="68" t="str">
        <f t="shared" si="16"/>
        <v>Sin cambio</v>
      </c>
    </row>
    <row r="35" spans="1:37" x14ac:dyDescent="0.2">
      <c r="A35" s="55"/>
      <c r="B35" s="171" t="s">
        <v>45</v>
      </c>
      <c r="C35" s="346">
        <v>20.870124816894531</v>
      </c>
      <c r="D35" s="349">
        <v>1.5275999307632446</v>
      </c>
      <c r="E35" s="346">
        <v>24.463788986206055</v>
      </c>
      <c r="F35" s="349">
        <v>1.4817342758178711</v>
      </c>
      <c r="G35" s="56"/>
      <c r="H35" s="332">
        <f t="shared" si="0"/>
        <v>3.5936641693115234</v>
      </c>
      <c r="I35" s="370">
        <f t="shared" si="1"/>
        <v>2.1281677595061392</v>
      </c>
      <c r="J35" s="370">
        <f t="shared" si="2"/>
        <v>1.6886188380870246</v>
      </c>
      <c r="K35" s="397">
        <f t="shared" si="3"/>
        <v>4.5646249115048998E-2</v>
      </c>
      <c r="L35" s="163" t="str">
        <f t="shared" si="4"/>
        <v>Significativa</v>
      </c>
      <c r="M35" s="149" t="str">
        <f t="shared" si="5"/>
        <v>Aumento</v>
      </c>
      <c r="N35" s="55"/>
      <c r="O35" s="346">
        <v>7.4991168975830078</v>
      </c>
      <c r="P35" s="349">
        <v>0.75918281078338623</v>
      </c>
      <c r="Q35" s="346">
        <v>6.5917520523071289</v>
      </c>
      <c r="R35" s="349">
        <v>0.70306330919265747</v>
      </c>
      <c r="S35" s="56"/>
      <c r="T35" s="332">
        <f t="shared" si="6"/>
        <v>-0.90736484527587891</v>
      </c>
      <c r="U35" s="370">
        <f t="shared" si="7"/>
        <v>1.0347253533773555</v>
      </c>
      <c r="V35" s="370">
        <f t="shared" si="8"/>
        <v>-0.87691370692158033</v>
      </c>
      <c r="W35" s="397">
        <f t="shared" si="9"/>
        <v>0.19026675529199494</v>
      </c>
      <c r="X35" s="151" t="str">
        <f t="shared" si="10"/>
        <v>No significativa</v>
      </c>
      <c r="Y35" s="68" t="str">
        <f t="shared" si="11"/>
        <v>Sin cambio</v>
      </c>
      <c r="Z35" s="55"/>
      <c r="AA35" s="346">
        <v>19.523361206054687</v>
      </c>
      <c r="AB35" s="349">
        <v>1.4231693744659424</v>
      </c>
      <c r="AC35" s="346">
        <v>18.442682266235352</v>
      </c>
      <c r="AD35" s="349">
        <v>1.0212619304656982</v>
      </c>
      <c r="AE35" s="56"/>
      <c r="AF35" s="332">
        <f t="shared" si="12"/>
        <v>-1.0806789398193359</v>
      </c>
      <c r="AG35" s="370">
        <f t="shared" si="13"/>
        <v>1.7516811921797604</v>
      </c>
      <c r="AH35" s="370">
        <f t="shared" si="14"/>
        <v>-0.61693814185134832</v>
      </c>
      <c r="AI35" s="397">
        <f t="shared" si="17"/>
        <v>0.26863776377860249</v>
      </c>
      <c r="AJ35" s="151" t="str">
        <f t="shared" si="15"/>
        <v>No significativa</v>
      </c>
      <c r="AK35" s="68" t="str">
        <f t="shared" si="16"/>
        <v>Sin cambio</v>
      </c>
    </row>
    <row r="36" spans="1:37" x14ac:dyDescent="0.2">
      <c r="A36" s="55"/>
      <c r="B36" s="171" t="s">
        <v>44</v>
      </c>
      <c r="C36" s="346">
        <v>33.235530853271484</v>
      </c>
      <c r="D36" s="349">
        <v>1.4695703983306885</v>
      </c>
      <c r="E36" s="346">
        <v>33.327598571777344</v>
      </c>
      <c r="F36" s="349">
        <v>1.3020637035369873</v>
      </c>
      <c r="G36" s="56"/>
      <c r="H36" s="332">
        <f t="shared" si="0"/>
        <v>9.2067718505859375E-2</v>
      </c>
      <c r="I36" s="370">
        <f t="shared" si="1"/>
        <v>1.9634171853475955</v>
      </c>
      <c r="J36" s="370">
        <f t="shared" si="2"/>
        <v>4.6891572098346525E-2</v>
      </c>
      <c r="K36" s="397">
        <f t="shared" si="3"/>
        <v>0.48129982259903592</v>
      </c>
      <c r="L36" s="163" t="str">
        <f t="shared" si="4"/>
        <v>No significativa</v>
      </c>
      <c r="M36" s="149" t="str">
        <f t="shared" si="5"/>
        <v>Sin cambio</v>
      </c>
      <c r="N36" s="55"/>
      <c r="O36" s="346">
        <v>7.7273159027099609</v>
      </c>
      <c r="P36" s="349">
        <v>0.69796580076217651</v>
      </c>
      <c r="Q36" s="346">
        <v>6.5218901634216309</v>
      </c>
      <c r="R36" s="349">
        <v>0.58817476034164429</v>
      </c>
      <c r="S36" s="56"/>
      <c r="T36" s="332">
        <f t="shared" si="6"/>
        <v>-1.2054257392883301</v>
      </c>
      <c r="U36" s="370">
        <f t="shared" si="7"/>
        <v>0.91274629976600674</v>
      </c>
      <c r="V36" s="370">
        <f t="shared" si="8"/>
        <v>-1.3206580400242161</v>
      </c>
      <c r="W36" s="397">
        <f t="shared" si="9"/>
        <v>9.3307705441698502E-2</v>
      </c>
      <c r="X36" s="151" t="str">
        <f t="shared" si="10"/>
        <v>No significativa</v>
      </c>
      <c r="Y36" s="68" t="str">
        <f t="shared" si="11"/>
        <v>Sin cambio</v>
      </c>
      <c r="Z36" s="55"/>
      <c r="AA36" s="346">
        <v>22.409475326538086</v>
      </c>
      <c r="AB36" s="349">
        <v>1.2914507389068604</v>
      </c>
      <c r="AC36" s="346">
        <v>24.035005569458008</v>
      </c>
      <c r="AD36" s="349">
        <v>1.2107089757919312</v>
      </c>
      <c r="AE36" s="56"/>
      <c r="AF36" s="332">
        <f t="shared" si="12"/>
        <v>1.6255302429199219</v>
      </c>
      <c r="AG36" s="370">
        <f t="shared" si="13"/>
        <v>1.7702150250989914</v>
      </c>
      <c r="AH36" s="370">
        <f t="shared" si="14"/>
        <v>0.91826711437443664</v>
      </c>
      <c r="AI36" s="397">
        <f t="shared" si="17"/>
        <v>0.17923951977772323</v>
      </c>
      <c r="AJ36" s="151" t="str">
        <f t="shared" si="15"/>
        <v>No significativa</v>
      </c>
      <c r="AK36" s="68" t="str">
        <f t="shared" si="16"/>
        <v>Sin cambio</v>
      </c>
    </row>
    <row r="37" spans="1:37" x14ac:dyDescent="0.2">
      <c r="A37" s="55"/>
      <c r="B37" s="171" t="s">
        <v>43</v>
      </c>
      <c r="C37" s="346">
        <v>31.539470672607422</v>
      </c>
      <c r="D37" s="349">
        <v>1.3492481708526611</v>
      </c>
      <c r="E37" s="346">
        <v>36.557689666748047</v>
      </c>
      <c r="F37" s="349">
        <v>1.5974489450454712</v>
      </c>
      <c r="G37" s="56"/>
      <c r="H37" s="332">
        <f t="shared" si="0"/>
        <v>5.018218994140625</v>
      </c>
      <c r="I37" s="370">
        <f t="shared" si="1"/>
        <v>2.0910078332173079</v>
      </c>
      <c r="J37" s="370">
        <f t="shared" si="2"/>
        <v>2.399904445321658</v>
      </c>
      <c r="K37" s="397">
        <f t="shared" si="3"/>
        <v>8.199676072123796E-3</v>
      </c>
      <c r="L37" s="163" t="str">
        <f t="shared" si="4"/>
        <v>Significativa</v>
      </c>
      <c r="M37" s="149" t="str">
        <f t="shared" si="5"/>
        <v>Aumento</v>
      </c>
      <c r="N37" s="55"/>
      <c r="O37" s="346">
        <v>6.8459353446960449</v>
      </c>
      <c r="P37" s="349">
        <v>0.71692049503326416</v>
      </c>
      <c r="Q37" s="346">
        <v>4.7160735130310059</v>
      </c>
      <c r="R37" s="349">
        <v>0.51098966598510742</v>
      </c>
      <c r="S37" s="56"/>
      <c r="T37" s="332">
        <f t="shared" si="6"/>
        <v>-2.1298618316650391</v>
      </c>
      <c r="U37" s="370">
        <f t="shared" si="7"/>
        <v>0.88038936553226954</v>
      </c>
      <c r="V37" s="370">
        <f t="shared" si="8"/>
        <v>-2.4192271227371744</v>
      </c>
      <c r="W37" s="397">
        <f t="shared" si="9"/>
        <v>7.7767627365017055E-3</v>
      </c>
      <c r="X37" s="151" t="str">
        <f t="shared" si="10"/>
        <v>Significativa</v>
      </c>
      <c r="Y37" s="68" t="str">
        <f t="shared" si="11"/>
        <v>Disminución</v>
      </c>
      <c r="Z37" s="55"/>
      <c r="AA37" s="346">
        <v>28.465679168701172</v>
      </c>
      <c r="AB37" s="349">
        <v>1.5239797830581665</v>
      </c>
      <c r="AC37" s="346">
        <v>29.606399536132812</v>
      </c>
      <c r="AD37" s="349">
        <v>1.1890749931335449</v>
      </c>
      <c r="AE37" s="56"/>
      <c r="AF37" s="332">
        <f t="shared" si="12"/>
        <v>1.1407203674316406</v>
      </c>
      <c r="AG37" s="370">
        <f t="shared" si="13"/>
        <v>1.9329805271821949</v>
      </c>
      <c r="AH37" s="370">
        <f t="shared" si="14"/>
        <v>0.59013546768343672</v>
      </c>
      <c r="AI37" s="397">
        <f t="shared" si="17"/>
        <v>0.27754991601270396</v>
      </c>
      <c r="AJ37" s="151" t="str">
        <f t="shared" si="15"/>
        <v>No significativa</v>
      </c>
      <c r="AK37" s="68" t="str">
        <f t="shared" si="16"/>
        <v>Sin cambio</v>
      </c>
    </row>
    <row r="38" spans="1:37" x14ac:dyDescent="0.2">
      <c r="A38" s="55"/>
      <c r="B38" s="171" t="s">
        <v>42</v>
      </c>
      <c r="C38" s="346">
        <v>27.034538269042969</v>
      </c>
      <c r="D38" s="349">
        <v>1.4828113317489624</v>
      </c>
      <c r="E38" s="346">
        <v>33.487064361572266</v>
      </c>
      <c r="F38" s="349">
        <v>1.8893619775772095</v>
      </c>
      <c r="G38" s="56"/>
      <c r="H38" s="332">
        <f t="shared" si="0"/>
        <v>6.4525260925292969</v>
      </c>
      <c r="I38" s="370">
        <f t="shared" si="1"/>
        <v>2.4017531363313749</v>
      </c>
      <c r="J38" s="370">
        <f t="shared" si="2"/>
        <v>2.6865900557895759</v>
      </c>
      <c r="K38" s="397">
        <f t="shared" si="3"/>
        <v>3.6092743127228433E-3</v>
      </c>
      <c r="L38" s="163" t="str">
        <f t="shared" si="4"/>
        <v>Significativa</v>
      </c>
      <c r="M38" s="149" t="str">
        <f t="shared" si="5"/>
        <v>Aumento</v>
      </c>
      <c r="N38" s="55"/>
      <c r="O38" s="346">
        <v>4.2415900230407715</v>
      </c>
      <c r="P38" s="349">
        <v>0.67356473207473755</v>
      </c>
      <c r="Q38" s="346">
        <v>3.1408336162567139</v>
      </c>
      <c r="R38" s="349">
        <v>0.41186535358428955</v>
      </c>
      <c r="S38" s="56"/>
      <c r="T38" s="332">
        <f t="shared" si="6"/>
        <v>-1.1007564067840576</v>
      </c>
      <c r="U38" s="370">
        <f t="shared" si="7"/>
        <v>0.78950776929554334</v>
      </c>
      <c r="V38" s="370">
        <f t="shared" si="8"/>
        <v>-1.3942312534381176</v>
      </c>
      <c r="W38" s="397">
        <f t="shared" si="9"/>
        <v>8.1623891512515201E-2</v>
      </c>
      <c r="X38" s="151" t="str">
        <f t="shared" si="10"/>
        <v>No significativa</v>
      </c>
      <c r="Y38" s="68" t="str">
        <f t="shared" si="11"/>
        <v>Sin cambio</v>
      </c>
      <c r="Z38" s="55"/>
      <c r="AA38" s="346">
        <v>11.737743377685547</v>
      </c>
      <c r="AB38" s="349">
        <v>0.9445807933807373</v>
      </c>
      <c r="AC38" s="346">
        <v>13.816952705383301</v>
      </c>
      <c r="AD38" s="349">
        <v>1.0528644323348999</v>
      </c>
      <c r="AE38" s="56"/>
      <c r="AF38" s="332">
        <f t="shared" si="12"/>
        <v>2.0792093276977539</v>
      </c>
      <c r="AG38" s="370">
        <f t="shared" si="13"/>
        <v>1.4144809606706179</v>
      </c>
      <c r="AH38" s="370">
        <f t="shared" si="14"/>
        <v>1.4699450791560902</v>
      </c>
      <c r="AI38" s="397">
        <f t="shared" si="17"/>
        <v>7.0788314566131216E-2</v>
      </c>
      <c r="AJ38" s="151" t="str">
        <f t="shared" si="15"/>
        <v>No significativa</v>
      </c>
      <c r="AK38" s="68" t="str">
        <f t="shared" si="16"/>
        <v>Sin cambio</v>
      </c>
    </row>
    <row r="39" spans="1:37" x14ac:dyDescent="0.2">
      <c r="A39" s="55"/>
      <c r="B39" s="171" t="s">
        <v>41</v>
      </c>
      <c r="C39" s="346">
        <v>26.90179443359375</v>
      </c>
      <c r="D39" s="349">
        <v>2.1692814826965332</v>
      </c>
      <c r="E39" s="346">
        <v>26.716840744018555</v>
      </c>
      <c r="F39" s="349">
        <v>1.2403017282485962</v>
      </c>
      <c r="G39" s="56"/>
      <c r="H39" s="332">
        <f t="shared" si="0"/>
        <v>-0.18495368957519531</v>
      </c>
      <c r="I39" s="370">
        <f t="shared" si="1"/>
        <v>2.4988258299182284</v>
      </c>
      <c r="J39" s="370">
        <f t="shared" si="2"/>
        <v>-7.401623889138674E-2</v>
      </c>
      <c r="K39" s="397">
        <f t="shared" si="3"/>
        <v>0.47049873196816261</v>
      </c>
      <c r="L39" s="163" t="str">
        <f t="shared" si="4"/>
        <v>No significativa</v>
      </c>
      <c r="M39" s="149" t="str">
        <f t="shared" si="5"/>
        <v>Sin cambio</v>
      </c>
      <c r="N39" s="55"/>
      <c r="O39" s="346">
        <v>9.360926628112793</v>
      </c>
      <c r="P39" s="349">
        <v>0.89195090532302856</v>
      </c>
      <c r="Q39" s="346">
        <v>8.867466926574707</v>
      </c>
      <c r="R39" s="349">
        <v>0.83689504861831665</v>
      </c>
      <c r="S39" s="56"/>
      <c r="T39" s="332">
        <f t="shared" si="6"/>
        <v>-0.49345970153808594</v>
      </c>
      <c r="U39" s="370">
        <f t="shared" si="7"/>
        <v>1.2230984179159192</v>
      </c>
      <c r="V39" s="370">
        <f t="shared" si="8"/>
        <v>-0.40345052721015651</v>
      </c>
      <c r="W39" s="397">
        <f t="shared" si="9"/>
        <v>0.34330841130054313</v>
      </c>
      <c r="X39" s="151" t="str">
        <f t="shared" si="10"/>
        <v>No significativa</v>
      </c>
      <c r="Y39" s="68" t="str">
        <f t="shared" si="11"/>
        <v>Sin cambio</v>
      </c>
      <c r="Z39" s="55"/>
      <c r="AA39" s="346">
        <v>24.786092758178711</v>
      </c>
      <c r="AB39" s="349">
        <v>1.7144285440444946</v>
      </c>
      <c r="AC39" s="346">
        <v>26.088279724121094</v>
      </c>
      <c r="AD39" s="349">
        <v>1.1188271045684814</v>
      </c>
      <c r="AE39" s="56"/>
      <c r="AF39" s="332">
        <f t="shared" si="12"/>
        <v>1.3021869659423828</v>
      </c>
      <c r="AG39" s="370">
        <f t="shared" si="13"/>
        <v>2.047202804450897</v>
      </c>
      <c r="AH39" s="370">
        <f t="shared" si="14"/>
        <v>0.63608107761050903</v>
      </c>
      <c r="AI39" s="397">
        <f t="shared" si="17"/>
        <v>0.26236178908020769</v>
      </c>
      <c r="AJ39" s="151" t="str">
        <f t="shared" si="15"/>
        <v>No significativa</v>
      </c>
      <c r="AK39" s="68" t="str">
        <f t="shared" si="16"/>
        <v>Sin cambio</v>
      </c>
    </row>
    <row r="40" spans="1:37" x14ac:dyDescent="0.2">
      <c r="A40" s="55"/>
      <c r="B40" s="171" t="s">
        <v>40</v>
      </c>
      <c r="C40" s="346">
        <v>19.26689338684082</v>
      </c>
      <c r="D40" s="349">
        <v>1.08008873462677</v>
      </c>
      <c r="E40" s="346">
        <v>23.847013473510742</v>
      </c>
      <c r="F40" s="349">
        <v>1.2946348190307617</v>
      </c>
      <c r="G40" s="56"/>
      <c r="H40" s="332">
        <f t="shared" si="0"/>
        <v>4.5801200866699219</v>
      </c>
      <c r="I40" s="370">
        <f t="shared" si="1"/>
        <v>1.6860222386773167</v>
      </c>
      <c r="J40" s="370">
        <f t="shared" si="2"/>
        <v>2.716524125009776</v>
      </c>
      <c r="K40" s="397">
        <f t="shared" si="3"/>
        <v>3.2985693493960966E-3</v>
      </c>
      <c r="L40" s="163" t="str">
        <f t="shared" si="4"/>
        <v>Significativa</v>
      </c>
      <c r="M40" s="149" t="str">
        <f t="shared" si="5"/>
        <v>Aumento</v>
      </c>
      <c r="N40" s="55"/>
      <c r="O40" s="346">
        <v>7.5848884582519531</v>
      </c>
      <c r="P40" s="349">
        <v>0.66375893354415894</v>
      </c>
      <c r="Q40" s="346">
        <v>6.385291576385498</v>
      </c>
      <c r="R40" s="349">
        <v>0.65433138608932495</v>
      </c>
      <c r="S40" s="56"/>
      <c r="T40" s="332">
        <f t="shared" si="6"/>
        <v>-1.1995968818664551</v>
      </c>
      <c r="U40" s="370">
        <f t="shared" si="7"/>
        <v>0.93205444298134021</v>
      </c>
      <c r="V40" s="370">
        <f t="shared" si="8"/>
        <v>-1.2870459348161394</v>
      </c>
      <c r="W40" s="397">
        <f t="shared" si="9"/>
        <v>9.9039139034307722E-2</v>
      </c>
      <c r="X40" s="151" t="str">
        <f t="shared" si="10"/>
        <v>No significativa</v>
      </c>
      <c r="Y40" s="68" t="str">
        <f t="shared" si="11"/>
        <v>Sin cambio</v>
      </c>
      <c r="Z40" s="55"/>
      <c r="AA40" s="346">
        <v>13.030407905578613</v>
      </c>
      <c r="AB40" s="349">
        <v>1.0205087661743164</v>
      </c>
      <c r="AC40" s="346">
        <v>12.239499092102051</v>
      </c>
      <c r="AD40" s="349">
        <v>0.88487362861633301</v>
      </c>
      <c r="AE40" s="56"/>
      <c r="AF40" s="332">
        <f t="shared" si="12"/>
        <v>-0.7909088134765625</v>
      </c>
      <c r="AG40" s="370">
        <f t="shared" si="13"/>
        <v>1.3507181350893538</v>
      </c>
      <c r="AH40" s="370">
        <f t="shared" si="14"/>
        <v>-0.58554689755775113</v>
      </c>
      <c r="AI40" s="397">
        <f t="shared" si="17"/>
        <v>0.27909002120495346</v>
      </c>
      <c r="AJ40" s="151" t="str">
        <f t="shared" si="15"/>
        <v>No significativa</v>
      </c>
      <c r="AK40" s="68" t="str">
        <f t="shared" si="16"/>
        <v>Sin cambio</v>
      </c>
    </row>
    <row r="41" spans="1:37" x14ac:dyDescent="0.2">
      <c r="A41" s="55"/>
      <c r="B41" s="171" t="s">
        <v>39</v>
      </c>
      <c r="C41" s="346">
        <v>23.563804626464844</v>
      </c>
      <c r="D41" s="349">
        <v>1.6211122274398804</v>
      </c>
      <c r="E41" s="346">
        <v>30.488719940185547</v>
      </c>
      <c r="F41" s="349">
        <v>1.9969314336776733</v>
      </c>
      <c r="G41" s="56"/>
      <c r="H41" s="332">
        <f t="shared" si="0"/>
        <v>6.9249153137207031</v>
      </c>
      <c r="I41" s="370">
        <f t="shared" si="1"/>
        <v>2.5721080857469927</v>
      </c>
      <c r="J41" s="370">
        <f t="shared" si="2"/>
        <v>2.6923111637859365</v>
      </c>
      <c r="K41" s="397">
        <f t="shared" si="3"/>
        <v>3.5479353377768641E-3</v>
      </c>
      <c r="L41" s="163" t="str">
        <f t="shared" si="4"/>
        <v>Significativa</v>
      </c>
      <c r="M41" s="149" t="str">
        <f t="shared" si="5"/>
        <v>Aumento</v>
      </c>
      <c r="N41" s="55"/>
      <c r="O41" s="346">
        <v>4.706122875213623</v>
      </c>
      <c r="P41" s="349">
        <v>0.627685546875</v>
      </c>
      <c r="Q41" s="346">
        <v>4.1957607269287109</v>
      </c>
      <c r="R41" s="349">
        <v>0.65043634176254272</v>
      </c>
      <c r="S41" s="56"/>
      <c r="T41" s="332">
        <f t="shared" si="6"/>
        <v>-0.51036214828491211</v>
      </c>
      <c r="U41" s="370">
        <f t="shared" si="7"/>
        <v>0.90391182116465718</v>
      </c>
      <c r="V41" s="370">
        <f t="shared" si="8"/>
        <v>-0.56461497276064965</v>
      </c>
      <c r="W41" s="397">
        <f t="shared" si="9"/>
        <v>0.28616783945306468</v>
      </c>
      <c r="X41" s="151" t="str">
        <f t="shared" si="10"/>
        <v>No significativa</v>
      </c>
      <c r="Y41" s="68" t="str">
        <f t="shared" si="11"/>
        <v>Sin cambio</v>
      </c>
      <c r="Z41" s="55"/>
      <c r="AA41" s="346">
        <v>14.32977294921875</v>
      </c>
      <c r="AB41" s="349">
        <v>1.1143146753311157</v>
      </c>
      <c r="AC41" s="346">
        <v>12.881914138793945</v>
      </c>
      <c r="AD41" s="349">
        <v>1.0731898546218872</v>
      </c>
      <c r="AE41" s="56"/>
      <c r="AF41" s="332">
        <f t="shared" si="12"/>
        <v>-1.4478588104248047</v>
      </c>
      <c r="AG41" s="370">
        <f t="shared" si="13"/>
        <v>1.5470726097121741</v>
      </c>
      <c r="AH41" s="370">
        <f t="shared" si="14"/>
        <v>-0.93586997878152101</v>
      </c>
      <c r="AI41" s="397">
        <f t="shared" si="17"/>
        <v>0.17467006795541742</v>
      </c>
      <c r="AJ41" s="151" t="str">
        <f t="shared" si="15"/>
        <v>No significativa</v>
      </c>
      <c r="AK41" s="68" t="str">
        <f t="shared" si="16"/>
        <v>Sin cambio</v>
      </c>
    </row>
    <row r="42" spans="1:37" x14ac:dyDescent="0.2">
      <c r="A42" s="55"/>
      <c r="B42" s="171" t="s">
        <v>38</v>
      </c>
      <c r="C42" s="346">
        <v>25.462606430053711</v>
      </c>
      <c r="D42" s="349">
        <v>1.2526746988296509</v>
      </c>
      <c r="E42" s="346">
        <v>26.247835159301758</v>
      </c>
      <c r="F42" s="349">
        <v>1.4393564462661743</v>
      </c>
      <c r="G42" s="56"/>
      <c r="H42" s="332">
        <f t="shared" si="0"/>
        <v>0.78522872924804688</v>
      </c>
      <c r="I42" s="370">
        <f t="shared" si="1"/>
        <v>1.908124964591142</v>
      </c>
      <c r="J42" s="370">
        <f t="shared" si="2"/>
        <v>0.41151850314808891</v>
      </c>
      <c r="K42" s="397">
        <f t="shared" si="3"/>
        <v>0.34034618821877205</v>
      </c>
      <c r="L42" s="163" t="str">
        <f t="shared" si="4"/>
        <v>No significativa</v>
      </c>
      <c r="M42" s="149" t="str">
        <f t="shared" si="5"/>
        <v>Sin cambio</v>
      </c>
      <c r="N42" s="55"/>
      <c r="O42" s="346">
        <v>7.0697455406188965</v>
      </c>
      <c r="P42" s="349">
        <v>0.66947734355926514</v>
      </c>
      <c r="Q42" s="346">
        <v>7.1946749687194824</v>
      </c>
      <c r="R42" s="349">
        <v>0.64597630500793457</v>
      </c>
      <c r="S42" s="56"/>
      <c r="T42" s="332">
        <f t="shared" si="6"/>
        <v>0.12492942810058594</v>
      </c>
      <c r="U42" s="370">
        <f t="shared" si="7"/>
        <v>0.93031462429162881</v>
      </c>
      <c r="V42" s="370">
        <f t="shared" si="8"/>
        <v>0.13428728823403285</v>
      </c>
      <c r="W42" s="397">
        <f t="shared" si="9"/>
        <v>0.44658770235827505</v>
      </c>
      <c r="X42" s="151" t="str">
        <f t="shared" si="10"/>
        <v>No significativa</v>
      </c>
      <c r="Y42" s="68" t="str">
        <f t="shared" si="11"/>
        <v>Sin cambio</v>
      </c>
      <c r="Z42" s="55"/>
      <c r="AA42" s="346">
        <v>19.782373428344727</v>
      </c>
      <c r="AB42" s="349">
        <v>0.93315047025680542</v>
      </c>
      <c r="AC42" s="346">
        <v>18.643980026245117</v>
      </c>
      <c r="AD42" s="349">
        <v>1.0609997510910034</v>
      </c>
      <c r="AE42" s="56"/>
      <c r="AF42" s="332">
        <f t="shared" si="12"/>
        <v>-1.1383934020996094</v>
      </c>
      <c r="AG42" s="370">
        <f t="shared" si="13"/>
        <v>1.4129721412524976</v>
      </c>
      <c r="AH42" s="370">
        <f t="shared" si="14"/>
        <v>-0.80567292791102452</v>
      </c>
      <c r="AI42" s="397">
        <f t="shared" si="17"/>
        <v>0.21021573159212775</v>
      </c>
      <c r="AJ42" s="151" t="str">
        <f t="shared" si="15"/>
        <v>No significativa</v>
      </c>
      <c r="AK42" s="68" t="str">
        <f t="shared" si="16"/>
        <v>Sin cambio</v>
      </c>
    </row>
    <row r="43" spans="1:37" x14ac:dyDescent="0.2">
      <c r="A43" s="55"/>
      <c r="B43" s="171" t="s">
        <v>37</v>
      </c>
      <c r="C43" s="350">
        <v>18.354242324829102</v>
      </c>
      <c r="D43" s="349">
        <v>1.2971227169036865</v>
      </c>
      <c r="E43" s="350">
        <v>20.419944763183594</v>
      </c>
      <c r="F43" s="349">
        <v>1.1903746128082275</v>
      </c>
      <c r="G43" s="143"/>
      <c r="H43" s="332">
        <f t="shared" si="0"/>
        <v>2.0657024383544922</v>
      </c>
      <c r="I43" s="370">
        <f t="shared" si="1"/>
        <v>1.7605451035193445</v>
      </c>
      <c r="J43" s="370">
        <f t="shared" si="2"/>
        <v>1.1733311655720353</v>
      </c>
      <c r="K43" s="397">
        <f t="shared" si="3"/>
        <v>0.12033151452302893</v>
      </c>
      <c r="L43" s="163" t="str">
        <f t="shared" si="4"/>
        <v>No significativa</v>
      </c>
      <c r="M43" s="149" t="str">
        <f t="shared" si="5"/>
        <v>Sin cambio</v>
      </c>
      <c r="N43" s="55"/>
      <c r="O43" s="350">
        <v>6.9047937393188477</v>
      </c>
      <c r="P43" s="349">
        <v>0.71267169713973999</v>
      </c>
      <c r="Q43" s="350">
        <v>6.4136309623718262</v>
      </c>
      <c r="R43" s="349">
        <v>0.56643497943878174</v>
      </c>
      <c r="S43" s="143"/>
      <c r="T43" s="332">
        <f t="shared" si="6"/>
        <v>-0.49116277694702148</v>
      </c>
      <c r="U43" s="370">
        <f t="shared" si="7"/>
        <v>0.91035681676793656</v>
      </c>
      <c r="V43" s="370">
        <f t="shared" si="8"/>
        <v>-0.53952776307075878</v>
      </c>
      <c r="W43" s="397">
        <f t="shared" si="9"/>
        <v>0.29476137276776671</v>
      </c>
      <c r="X43" s="151" t="str">
        <f t="shared" si="10"/>
        <v>No significativa</v>
      </c>
      <c r="Y43" s="68" t="str">
        <f t="shared" si="11"/>
        <v>Sin cambio</v>
      </c>
      <c r="Z43" s="55"/>
      <c r="AA43" s="350">
        <v>14.529716491699219</v>
      </c>
      <c r="AB43" s="349">
        <v>0.98639678955078125</v>
      </c>
      <c r="AC43" s="350">
        <v>18.952733993530273</v>
      </c>
      <c r="AD43" s="349">
        <v>1.6701343059539795</v>
      </c>
      <c r="AE43" s="143"/>
      <c r="AF43" s="332">
        <f t="shared" si="12"/>
        <v>4.4230175018310547</v>
      </c>
      <c r="AG43" s="370">
        <f t="shared" si="13"/>
        <v>1.9396719378184728</v>
      </c>
      <c r="AH43" s="370">
        <f t="shared" si="14"/>
        <v>2.2802915356942126</v>
      </c>
      <c r="AI43" s="397">
        <f t="shared" si="17"/>
        <v>1.1295201741353345E-2</v>
      </c>
      <c r="AJ43" s="151" t="str">
        <f t="shared" si="15"/>
        <v>Significativa</v>
      </c>
      <c r="AK43" s="68" t="str">
        <f t="shared" si="16"/>
        <v>Aumento</v>
      </c>
    </row>
    <row r="44" spans="1:37" s="142" customFormat="1" ht="26.25" thickBot="1" x14ac:dyDescent="0.25">
      <c r="A44" s="222"/>
      <c r="B44" s="219" t="s">
        <v>86</v>
      </c>
      <c r="C44" s="347">
        <v>27.958032608032227</v>
      </c>
      <c r="D44" s="348">
        <v>0.68057185411453247</v>
      </c>
      <c r="E44" s="347">
        <v>28.465217590332031</v>
      </c>
      <c r="F44" s="348">
        <v>0.36103945970535278</v>
      </c>
      <c r="G44" s="220"/>
      <c r="H44" s="347">
        <f t="shared" si="0"/>
        <v>0.50718498229980469</v>
      </c>
      <c r="I44" s="348">
        <f t="shared" si="1"/>
        <v>0.77040738578834089</v>
      </c>
      <c r="J44" s="347">
        <f t="shared" si="2"/>
        <v>0.65833348908099254</v>
      </c>
      <c r="K44" s="348">
        <f t="shared" si="3"/>
        <v>0.25516193163415035</v>
      </c>
      <c r="L44" s="221" t="str">
        <f t="shared" si="4"/>
        <v>No significativa</v>
      </c>
      <c r="M44" s="221" t="str">
        <f t="shared" si="5"/>
        <v>Sin cambio</v>
      </c>
      <c r="N44" s="222"/>
      <c r="O44" s="347">
        <v>5.9836339950561523</v>
      </c>
      <c r="P44" s="348">
        <v>0.15880763530731201</v>
      </c>
      <c r="Q44" s="347">
        <v>6.267082691192627</v>
      </c>
      <c r="R44" s="348">
        <v>0.15880687534809113</v>
      </c>
      <c r="S44" s="220"/>
      <c r="T44" s="347">
        <f t="shared" si="6"/>
        <v>0.28344869613647461</v>
      </c>
      <c r="U44" s="348">
        <f t="shared" si="7"/>
        <v>0.2245873742883254</v>
      </c>
      <c r="V44" s="347">
        <f t="shared" si="8"/>
        <v>1.2620865132542269</v>
      </c>
      <c r="W44" s="348">
        <f t="shared" si="9"/>
        <v>0.10345882884699498</v>
      </c>
      <c r="X44" s="218" t="str">
        <f t="shared" si="10"/>
        <v>No significativa</v>
      </c>
      <c r="Y44" s="218" t="str">
        <f t="shared" si="11"/>
        <v>Sin cambio</v>
      </c>
      <c r="Z44" s="222"/>
      <c r="AA44" s="347">
        <v>20.043893814086914</v>
      </c>
      <c r="AB44" s="348">
        <v>0.29199445247650146</v>
      </c>
      <c r="AC44" s="347">
        <v>19.895307540893555</v>
      </c>
      <c r="AD44" s="348">
        <v>0.26322704553604126</v>
      </c>
      <c r="AE44" s="220"/>
      <c r="AF44" s="347">
        <f t="shared" si="12"/>
        <v>-0.14858627319335938</v>
      </c>
      <c r="AG44" s="348">
        <f t="shared" si="13"/>
        <v>0.39312750829557197</v>
      </c>
      <c r="AH44" s="347">
        <f t="shared" si="14"/>
        <v>-0.37795949166102399</v>
      </c>
      <c r="AI44" s="348">
        <f>IF(AH44&gt;0,(1-NORMSDIST(AH44)),(NORMSDIST(AH44)))</f>
        <v>0.35273034333089204</v>
      </c>
      <c r="AJ44" s="218" t="str">
        <f t="shared" si="15"/>
        <v>No significativa</v>
      </c>
      <c r="AK44" s="218" t="str">
        <f t="shared" si="16"/>
        <v>Sin cambio</v>
      </c>
    </row>
    <row r="45" spans="1:37" s="12" customFormat="1" ht="12.75" customHeight="1" thickTop="1" x14ac:dyDescent="0.2">
      <c r="B45" s="146" t="s">
        <v>228</v>
      </c>
      <c r="L45" s="11"/>
      <c r="M45" s="11"/>
      <c r="X45" s="84"/>
      <c r="Y45" s="84"/>
      <c r="AJ45" s="84"/>
      <c r="AK45" s="84"/>
    </row>
    <row r="46" spans="1:37" s="136" customFormat="1" x14ac:dyDescent="0.2">
      <c r="B46" s="460" t="s">
        <v>158</v>
      </c>
      <c r="C46" s="460"/>
      <c r="D46" s="460"/>
      <c r="E46" s="460"/>
      <c r="F46" s="460"/>
      <c r="G46" s="460"/>
      <c r="H46" s="460"/>
      <c r="I46" s="460"/>
      <c r="J46" s="460"/>
      <c r="K46" s="460"/>
      <c r="L46" s="460"/>
      <c r="M46" s="460"/>
      <c r="N46" s="460"/>
      <c r="O46" s="460"/>
      <c r="P46" s="460"/>
      <c r="Q46" s="460"/>
      <c r="R46" s="460"/>
      <c r="S46" s="460"/>
      <c r="T46" s="460"/>
      <c r="U46" s="460"/>
      <c r="V46" s="460"/>
      <c r="W46" s="460"/>
      <c r="X46" s="460"/>
      <c r="Y46" s="460"/>
      <c r="AJ46" s="154"/>
      <c r="AK46" s="154"/>
    </row>
    <row r="47" spans="1:37" x14ac:dyDescent="0.2">
      <c r="A47" s="109"/>
      <c r="B47" s="460"/>
      <c r="C47" s="460"/>
      <c r="D47" s="460"/>
      <c r="E47" s="460"/>
      <c r="F47" s="460"/>
      <c r="G47" s="460"/>
      <c r="H47" s="460"/>
      <c r="I47" s="460"/>
      <c r="J47" s="460"/>
      <c r="K47" s="460"/>
      <c r="L47" s="460"/>
      <c r="M47" s="460"/>
      <c r="N47" s="460"/>
      <c r="O47" s="460"/>
      <c r="P47" s="460"/>
      <c r="Q47" s="460"/>
      <c r="R47" s="460"/>
      <c r="S47" s="460"/>
      <c r="T47" s="460"/>
      <c r="U47" s="460"/>
      <c r="V47" s="460"/>
      <c r="W47" s="460"/>
      <c r="X47" s="460"/>
      <c r="Y47" s="460"/>
      <c r="Z47" s="109"/>
      <c r="AA47" s="109"/>
      <c r="AB47" s="109"/>
      <c r="AC47" s="109"/>
      <c r="AD47" s="109"/>
      <c r="AE47" s="109"/>
      <c r="AF47" s="109"/>
      <c r="AG47" s="109"/>
      <c r="AH47" s="109"/>
      <c r="AI47" s="109"/>
      <c r="AJ47" s="152"/>
      <c r="AK47" s="152"/>
    </row>
    <row r="48" spans="1:37" x14ac:dyDescent="0.2">
      <c r="A48" s="109"/>
      <c r="B48" s="141"/>
      <c r="C48" s="109"/>
      <c r="D48" s="109"/>
      <c r="E48" s="109"/>
      <c r="F48" s="109"/>
      <c r="G48" s="109"/>
      <c r="H48" s="109"/>
      <c r="I48" s="109"/>
      <c r="J48" s="109"/>
      <c r="K48" s="109"/>
      <c r="L48" s="155"/>
      <c r="M48" s="155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52"/>
      <c r="Y48" s="152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52"/>
      <c r="AK48" s="152"/>
    </row>
    <row r="49" spans="1:37" x14ac:dyDescent="0.2">
      <c r="A49" s="108"/>
      <c r="B49" s="140"/>
      <c r="C49" s="108"/>
      <c r="D49" s="108"/>
      <c r="E49" s="108"/>
      <c r="F49" s="108"/>
      <c r="G49" s="108"/>
      <c r="H49" s="108"/>
      <c r="I49" s="109"/>
      <c r="J49" s="109"/>
      <c r="K49" s="108"/>
      <c r="L49" s="119"/>
      <c r="M49" s="119"/>
      <c r="N49" s="108"/>
      <c r="U49" s="109"/>
      <c r="V49" s="109"/>
      <c r="Z49" s="108"/>
      <c r="AA49" s="108"/>
      <c r="AB49" s="108"/>
      <c r="AC49" s="108"/>
      <c r="AD49" s="109"/>
      <c r="AE49" s="109"/>
      <c r="AF49" s="109"/>
      <c r="AG49" s="109"/>
      <c r="AH49" s="109"/>
      <c r="AI49" s="108"/>
      <c r="AJ49" s="153"/>
      <c r="AK49" s="153"/>
    </row>
    <row r="50" spans="1:37" x14ac:dyDescent="0.2">
      <c r="F50" s="108"/>
      <c r="G50" s="108"/>
      <c r="H50" s="108"/>
      <c r="I50" s="109"/>
      <c r="J50" s="109"/>
      <c r="U50" s="109"/>
      <c r="V50" s="109"/>
      <c r="AD50" s="109"/>
      <c r="AE50" s="109"/>
      <c r="AF50" s="109"/>
      <c r="AG50" s="109"/>
      <c r="AH50" s="109"/>
    </row>
    <row r="51" spans="1:37" x14ac:dyDescent="0.2">
      <c r="F51" s="108"/>
      <c r="G51" s="108"/>
      <c r="H51" s="108"/>
      <c r="I51" s="109"/>
      <c r="J51" s="109"/>
      <c r="U51" s="109"/>
      <c r="V51" s="109"/>
      <c r="AD51" s="109"/>
      <c r="AE51" s="109"/>
      <c r="AF51" s="109"/>
      <c r="AG51" s="109"/>
      <c r="AH51" s="109"/>
    </row>
    <row r="52" spans="1:37" x14ac:dyDescent="0.2">
      <c r="F52" s="108"/>
      <c r="G52" s="108"/>
      <c r="H52" s="108"/>
      <c r="I52" s="109"/>
      <c r="J52" s="109"/>
      <c r="U52" s="109"/>
      <c r="V52" s="109"/>
      <c r="AD52" s="109"/>
      <c r="AE52" s="109"/>
      <c r="AF52" s="109"/>
      <c r="AG52" s="109"/>
      <c r="AH52" s="109"/>
    </row>
    <row r="53" spans="1:37" x14ac:dyDescent="0.2">
      <c r="F53" s="108"/>
      <c r="G53" s="108"/>
      <c r="H53" s="108"/>
      <c r="I53" s="109"/>
      <c r="J53" s="109"/>
      <c r="U53" s="109"/>
      <c r="V53" s="109"/>
      <c r="AD53" s="109"/>
      <c r="AE53" s="109"/>
      <c r="AF53" s="109"/>
      <c r="AG53" s="109"/>
      <c r="AH53" s="109"/>
    </row>
    <row r="54" spans="1:37" x14ac:dyDescent="0.2">
      <c r="F54" s="108"/>
      <c r="G54" s="108"/>
      <c r="H54" s="108"/>
      <c r="I54" s="109"/>
      <c r="J54" s="109"/>
      <c r="U54" s="109"/>
      <c r="V54" s="109"/>
      <c r="AD54" s="109"/>
      <c r="AE54" s="109"/>
      <c r="AF54" s="109"/>
      <c r="AG54" s="109"/>
      <c r="AH54" s="109"/>
    </row>
    <row r="55" spans="1:37" x14ac:dyDescent="0.2">
      <c r="F55" s="108"/>
      <c r="G55" s="108"/>
      <c r="H55" s="108"/>
      <c r="I55" s="109"/>
      <c r="J55" s="109"/>
      <c r="U55" s="109"/>
      <c r="V55" s="109"/>
      <c r="AD55" s="109"/>
      <c r="AE55" s="109"/>
      <c r="AF55" s="109"/>
      <c r="AG55" s="109"/>
      <c r="AH55" s="109"/>
    </row>
    <row r="56" spans="1:37" x14ac:dyDescent="0.2">
      <c r="F56" s="108"/>
      <c r="G56" s="108"/>
      <c r="H56" s="108"/>
      <c r="I56" s="109"/>
      <c r="J56" s="109"/>
      <c r="U56" s="109"/>
      <c r="V56" s="109"/>
      <c r="AD56" s="109"/>
      <c r="AE56" s="109"/>
      <c r="AF56" s="109"/>
      <c r="AG56" s="109"/>
      <c r="AH56" s="109"/>
    </row>
    <row r="57" spans="1:37" x14ac:dyDescent="0.2">
      <c r="F57" s="108"/>
      <c r="G57" s="108"/>
      <c r="H57" s="108"/>
      <c r="I57" s="109"/>
      <c r="J57" s="109"/>
      <c r="U57" s="109"/>
      <c r="V57" s="109"/>
      <c r="AD57" s="109"/>
      <c r="AE57" s="109"/>
      <c r="AF57" s="109"/>
      <c r="AG57" s="109"/>
      <c r="AH57" s="109"/>
    </row>
    <row r="58" spans="1:37" x14ac:dyDescent="0.2">
      <c r="F58" s="108"/>
      <c r="G58" s="108"/>
      <c r="H58" s="108"/>
      <c r="I58" s="109"/>
      <c r="J58" s="109"/>
      <c r="U58" s="109"/>
      <c r="V58" s="109"/>
      <c r="AD58" s="109"/>
      <c r="AE58" s="109"/>
      <c r="AF58" s="109"/>
      <c r="AG58" s="109"/>
      <c r="AH58" s="109"/>
    </row>
    <row r="59" spans="1:37" s="136" customFormat="1" x14ac:dyDescent="0.2">
      <c r="B59" s="137"/>
      <c r="F59" s="108"/>
      <c r="G59" s="108"/>
      <c r="H59" s="108"/>
      <c r="I59" s="109"/>
      <c r="J59" s="109"/>
      <c r="L59" s="156"/>
      <c r="M59" s="156"/>
      <c r="O59" s="108"/>
      <c r="P59" s="108"/>
      <c r="Q59" s="108"/>
      <c r="R59" s="108"/>
      <c r="S59" s="108"/>
      <c r="T59" s="108"/>
      <c r="U59" s="109"/>
      <c r="V59" s="109"/>
      <c r="W59" s="108"/>
      <c r="X59" s="153"/>
      <c r="Y59" s="153"/>
      <c r="AD59" s="109"/>
      <c r="AE59" s="109"/>
      <c r="AF59" s="109"/>
      <c r="AG59" s="109"/>
      <c r="AH59" s="109"/>
      <c r="AJ59" s="154"/>
      <c r="AK59" s="154"/>
    </row>
    <row r="60" spans="1:37" s="136" customFormat="1" x14ac:dyDescent="0.2">
      <c r="B60" s="137"/>
      <c r="F60" s="108"/>
      <c r="G60" s="108"/>
      <c r="H60" s="108"/>
      <c r="I60" s="109"/>
      <c r="J60" s="109"/>
      <c r="L60" s="156"/>
      <c r="M60" s="156"/>
      <c r="O60" s="108"/>
      <c r="P60" s="108"/>
      <c r="Q60" s="108"/>
      <c r="R60" s="108"/>
      <c r="S60" s="108"/>
      <c r="T60" s="108"/>
      <c r="U60" s="109"/>
      <c r="V60" s="109"/>
      <c r="W60" s="108"/>
      <c r="X60" s="153"/>
      <c r="Y60" s="153"/>
      <c r="AD60" s="109"/>
      <c r="AE60" s="109"/>
      <c r="AF60" s="109"/>
      <c r="AG60" s="109"/>
      <c r="AH60" s="109"/>
      <c r="AJ60" s="154"/>
      <c r="AK60" s="154"/>
    </row>
    <row r="61" spans="1:37" s="136" customFormat="1" x14ac:dyDescent="0.2">
      <c r="B61" s="137"/>
      <c r="F61" s="108"/>
      <c r="G61" s="108"/>
      <c r="H61" s="108"/>
      <c r="I61" s="109"/>
      <c r="J61" s="109"/>
      <c r="L61" s="156"/>
      <c r="M61" s="156"/>
      <c r="O61" s="108"/>
      <c r="P61" s="108"/>
      <c r="Q61" s="108"/>
      <c r="R61" s="108"/>
      <c r="S61" s="108"/>
      <c r="T61" s="108"/>
      <c r="U61" s="109"/>
      <c r="V61" s="109"/>
      <c r="W61" s="108"/>
      <c r="X61" s="153"/>
      <c r="Y61" s="153"/>
      <c r="AD61" s="109"/>
      <c r="AE61" s="109"/>
      <c r="AF61" s="109"/>
      <c r="AG61" s="109"/>
      <c r="AH61" s="109"/>
      <c r="AJ61" s="154"/>
      <c r="AK61" s="154"/>
    </row>
    <row r="62" spans="1:37" s="136" customFormat="1" x14ac:dyDescent="0.2">
      <c r="B62" s="137"/>
      <c r="F62" s="108"/>
      <c r="G62" s="108"/>
      <c r="H62" s="108"/>
      <c r="I62" s="109"/>
      <c r="J62" s="109"/>
      <c r="L62" s="156"/>
      <c r="M62" s="156"/>
      <c r="O62" s="108"/>
      <c r="P62" s="108"/>
      <c r="Q62" s="108"/>
      <c r="R62" s="108"/>
      <c r="S62" s="108"/>
      <c r="T62" s="108"/>
      <c r="U62" s="109"/>
      <c r="V62" s="109"/>
      <c r="W62" s="108"/>
      <c r="X62" s="153"/>
      <c r="Y62" s="153"/>
      <c r="AD62" s="109"/>
      <c r="AE62" s="109"/>
      <c r="AF62" s="109"/>
      <c r="AG62" s="109"/>
      <c r="AH62" s="109"/>
      <c r="AJ62" s="154"/>
      <c r="AK62" s="154"/>
    </row>
    <row r="63" spans="1:37" s="136" customFormat="1" x14ac:dyDescent="0.2">
      <c r="B63" s="137"/>
      <c r="F63" s="108"/>
      <c r="G63" s="108"/>
      <c r="H63" s="108"/>
      <c r="I63" s="109"/>
      <c r="J63" s="109"/>
      <c r="L63" s="156"/>
      <c r="M63" s="156"/>
      <c r="O63" s="108"/>
      <c r="P63" s="108"/>
      <c r="Q63" s="108"/>
      <c r="R63" s="108"/>
      <c r="S63" s="108"/>
      <c r="T63" s="108"/>
      <c r="U63" s="109"/>
      <c r="V63" s="109"/>
      <c r="W63" s="108"/>
      <c r="X63" s="153"/>
      <c r="Y63" s="153"/>
      <c r="AD63" s="109"/>
      <c r="AE63" s="109"/>
      <c r="AF63" s="109"/>
      <c r="AG63" s="109"/>
      <c r="AH63" s="109"/>
      <c r="AJ63" s="154"/>
      <c r="AK63" s="154"/>
    </row>
    <row r="64" spans="1:37" s="136" customFormat="1" x14ac:dyDescent="0.2">
      <c r="B64" s="137"/>
      <c r="F64" s="108"/>
      <c r="G64" s="108"/>
      <c r="H64" s="108"/>
      <c r="I64" s="109"/>
      <c r="J64" s="109"/>
      <c r="L64" s="156"/>
      <c r="M64" s="156"/>
      <c r="O64" s="108"/>
      <c r="P64" s="108"/>
      <c r="Q64" s="108"/>
      <c r="R64" s="108"/>
      <c r="S64" s="108"/>
      <c r="T64" s="108"/>
      <c r="U64" s="109"/>
      <c r="V64" s="109"/>
      <c r="W64" s="108"/>
      <c r="X64" s="153"/>
      <c r="Y64" s="153"/>
      <c r="AD64" s="109"/>
      <c r="AE64" s="109"/>
      <c r="AF64" s="109"/>
      <c r="AG64" s="109"/>
      <c r="AH64" s="109"/>
      <c r="AJ64" s="154"/>
      <c r="AK64" s="154"/>
    </row>
    <row r="65" spans="2:37" s="136" customFormat="1" x14ac:dyDescent="0.2">
      <c r="B65" s="137"/>
      <c r="F65" s="108"/>
      <c r="G65" s="108"/>
      <c r="H65" s="108"/>
      <c r="I65" s="109"/>
      <c r="J65" s="109"/>
      <c r="L65" s="156"/>
      <c r="M65" s="156"/>
      <c r="O65" s="108"/>
      <c r="P65" s="108"/>
      <c r="Q65" s="108"/>
      <c r="R65" s="108"/>
      <c r="S65" s="108"/>
      <c r="T65" s="108"/>
      <c r="U65" s="109"/>
      <c r="V65" s="109"/>
      <c r="W65" s="108"/>
      <c r="X65" s="153"/>
      <c r="Y65" s="153"/>
      <c r="AD65" s="109"/>
      <c r="AE65" s="109"/>
      <c r="AF65" s="109"/>
      <c r="AG65" s="109"/>
      <c r="AH65" s="109"/>
      <c r="AJ65" s="154"/>
      <c r="AK65" s="154"/>
    </row>
    <row r="66" spans="2:37" s="136" customFormat="1" x14ac:dyDescent="0.2">
      <c r="B66" s="137"/>
      <c r="F66" s="108"/>
      <c r="G66" s="108"/>
      <c r="H66" s="108"/>
      <c r="I66" s="109"/>
      <c r="J66" s="109"/>
      <c r="L66" s="156"/>
      <c r="M66" s="156"/>
      <c r="O66" s="108"/>
      <c r="P66" s="108"/>
      <c r="Q66" s="108"/>
      <c r="R66" s="108"/>
      <c r="S66" s="108"/>
      <c r="T66" s="108"/>
      <c r="U66" s="109"/>
      <c r="V66" s="109"/>
      <c r="W66" s="108"/>
      <c r="X66" s="153"/>
      <c r="Y66" s="153"/>
      <c r="AD66" s="109"/>
      <c r="AE66" s="109"/>
      <c r="AF66" s="109"/>
      <c r="AG66" s="109"/>
      <c r="AH66" s="109"/>
      <c r="AJ66" s="154"/>
      <c r="AK66" s="154"/>
    </row>
    <row r="67" spans="2:37" s="136" customFormat="1" x14ac:dyDescent="0.2">
      <c r="B67" s="137"/>
      <c r="F67" s="108"/>
      <c r="G67" s="108"/>
      <c r="H67" s="108"/>
      <c r="I67" s="109"/>
      <c r="J67" s="109"/>
      <c r="L67" s="156"/>
      <c r="M67" s="156"/>
      <c r="O67" s="108"/>
      <c r="P67" s="108"/>
      <c r="Q67" s="108"/>
      <c r="R67" s="108"/>
      <c r="S67" s="108"/>
      <c r="T67" s="108"/>
      <c r="U67" s="109"/>
      <c r="V67" s="109"/>
      <c r="W67" s="108"/>
      <c r="X67" s="153"/>
      <c r="Y67" s="153"/>
      <c r="AD67" s="109"/>
      <c r="AE67" s="109"/>
      <c r="AF67" s="109"/>
      <c r="AG67" s="109"/>
      <c r="AH67" s="109"/>
      <c r="AJ67" s="154"/>
      <c r="AK67" s="154"/>
    </row>
    <row r="68" spans="2:37" s="136" customFormat="1" x14ac:dyDescent="0.2">
      <c r="B68" s="137"/>
      <c r="F68" s="108"/>
      <c r="G68" s="108"/>
      <c r="H68" s="108"/>
      <c r="I68" s="109"/>
      <c r="J68" s="109"/>
      <c r="L68" s="156"/>
      <c r="M68" s="156"/>
      <c r="O68" s="108"/>
      <c r="P68" s="108"/>
      <c r="Q68" s="108"/>
      <c r="R68" s="108"/>
      <c r="S68" s="108"/>
      <c r="T68" s="108"/>
      <c r="U68" s="109"/>
      <c r="V68" s="109"/>
      <c r="W68" s="108"/>
      <c r="X68" s="153"/>
      <c r="Y68" s="153"/>
      <c r="AD68" s="109"/>
      <c r="AE68" s="109"/>
      <c r="AF68" s="109"/>
      <c r="AG68" s="109"/>
      <c r="AH68" s="109"/>
      <c r="AJ68" s="154"/>
      <c r="AK68" s="154"/>
    </row>
    <row r="69" spans="2:37" s="136" customFormat="1" x14ac:dyDescent="0.2">
      <c r="B69" s="137"/>
      <c r="F69" s="108"/>
      <c r="G69" s="108"/>
      <c r="H69" s="108"/>
      <c r="I69" s="109"/>
      <c r="J69" s="109"/>
      <c r="L69" s="156"/>
      <c r="M69" s="156"/>
      <c r="O69" s="108"/>
      <c r="P69" s="108"/>
      <c r="Q69" s="108"/>
      <c r="R69" s="108"/>
      <c r="S69" s="108"/>
      <c r="T69" s="108"/>
      <c r="U69" s="109"/>
      <c r="V69" s="109"/>
      <c r="W69" s="108"/>
      <c r="X69" s="153"/>
      <c r="Y69" s="153"/>
      <c r="AD69" s="109"/>
      <c r="AE69" s="109"/>
      <c r="AF69" s="109"/>
      <c r="AG69" s="109"/>
      <c r="AH69" s="109"/>
      <c r="AJ69" s="154"/>
      <c r="AK69" s="154"/>
    </row>
    <row r="70" spans="2:37" s="136" customFormat="1" x14ac:dyDescent="0.2">
      <c r="B70" s="137"/>
      <c r="F70" s="108"/>
      <c r="G70" s="108"/>
      <c r="H70" s="108"/>
      <c r="I70" s="109"/>
      <c r="J70" s="109"/>
      <c r="L70" s="156"/>
      <c r="M70" s="156"/>
      <c r="O70" s="108"/>
      <c r="P70" s="108"/>
      <c r="Q70" s="108"/>
      <c r="R70" s="108"/>
      <c r="S70" s="108"/>
      <c r="T70" s="108"/>
      <c r="U70" s="109"/>
      <c r="V70" s="109"/>
      <c r="W70" s="108"/>
      <c r="X70" s="153"/>
      <c r="Y70" s="153"/>
      <c r="AD70" s="109"/>
      <c r="AE70" s="109"/>
      <c r="AF70" s="109"/>
      <c r="AG70" s="109"/>
      <c r="AH70" s="109"/>
      <c r="AJ70" s="154"/>
      <c r="AK70" s="154"/>
    </row>
    <row r="71" spans="2:37" s="136" customFormat="1" x14ac:dyDescent="0.2">
      <c r="B71" s="137"/>
      <c r="F71" s="108"/>
      <c r="G71" s="108"/>
      <c r="H71" s="108"/>
      <c r="I71" s="109"/>
      <c r="J71" s="109"/>
      <c r="L71" s="156"/>
      <c r="M71" s="156"/>
      <c r="O71" s="108"/>
      <c r="P71" s="108"/>
      <c r="Q71" s="108"/>
      <c r="R71" s="108"/>
      <c r="S71" s="108"/>
      <c r="T71" s="108"/>
      <c r="U71" s="109"/>
      <c r="V71" s="109"/>
      <c r="W71" s="108"/>
      <c r="X71" s="153"/>
      <c r="Y71" s="153"/>
      <c r="AD71" s="109"/>
      <c r="AE71" s="109"/>
      <c r="AF71" s="109"/>
      <c r="AG71" s="109"/>
      <c r="AH71" s="109"/>
      <c r="AJ71" s="154"/>
      <c r="AK71" s="154"/>
    </row>
    <row r="72" spans="2:37" s="136" customFormat="1" x14ac:dyDescent="0.2">
      <c r="B72" s="137"/>
      <c r="F72" s="108"/>
      <c r="G72" s="108"/>
      <c r="H72" s="108"/>
      <c r="I72" s="109"/>
      <c r="J72" s="109"/>
      <c r="L72" s="156"/>
      <c r="M72" s="156"/>
      <c r="O72" s="108"/>
      <c r="P72" s="108"/>
      <c r="Q72" s="108"/>
      <c r="R72" s="108"/>
      <c r="S72" s="108"/>
      <c r="T72" s="108"/>
      <c r="U72" s="109"/>
      <c r="V72" s="109"/>
      <c r="W72" s="108"/>
      <c r="X72" s="153"/>
      <c r="Y72" s="153"/>
      <c r="AD72" s="109"/>
      <c r="AE72" s="109"/>
      <c r="AF72" s="109"/>
      <c r="AG72" s="109"/>
      <c r="AH72" s="109"/>
      <c r="AJ72" s="154"/>
      <c r="AK72" s="154"/>
    </row>
    <row r="73" spans="2:37" s="136" customFormat="1" x14ac:dyDescent="0.2">
      <c r="B73" s="137"/>
      <c r="F73" s="108"/>
      <c r="G73" s="108"/>
      <c r="H73" s="108"/>
      <c r="I73" s="109"/>
      <c r="J73" s="109"/>
      <c r="L73" s="156"/>
      <c r="M73" s="156"/>
      <c r="O73" s="108"/>
      <c r="P73" s="108"/>
      <c r="Q73" s="108"/>
      <c r="R73" s="108"/>
      <c r="S73" s="108"/>
      <c r="T73" s="108"/>
      <c r="U73" s="109"/>
      <c r="V73" s="109"/>
      <c r="W73" s="108"/>
      <c r="X73" s="153"/>
      <c r="Y73" s="153"/>
      <c r="AD73" s="109"/>
      <c r="AE73" s="109"/>
      <c r="AF73" s="109"/>
      <c r="AG73" s="109"/>
      <c r="AH73" s="109"/>
      <c r="AJ73" s="154"/>
      <c r="AK73" s="154"/>
    </row>
    <row r="74" spans="2:37" s="136" customFormat="1" x14ac:dyDescent="0.2">
      <c r="B74" s="137"/>
      <c r="F74" s="108"/>
      <c r="G74" s="108"/>
      <c r="H74" s="108"/>
      <c r="I74" s="109"/>
      <c r="J74" s="109"/>
      <c r="L74" s="156"/>
      <c r="M74" s="156"/>
      <c r="O74" s="108"/>
      <c r="P74" s="108"/>
      <c r="Q74" s="108"/>
      <c r="R74" s="108"/>
      <c r="S74" s="108"/>
      <c r="T74" s="108"/>
      <c r="U74" s="109"/>
      <c r="V74" s="109"/>
      <c r="W74" s="108"/>
      <c r="X74" s="153"/>
      <c r="Y74" s="153"/>
      <c r="AD74" s="109"/>
      <c r="AE74" s="109"/>
      <c r="AF74" s="109"/>
      <c r="AG74" s="109"/>
      <c r="AH74" s="109"/>
      <c r="AJ74" s="154"/>
      <c r="AK74" s="154"/>
    </row>
    <row r="75" spans="2:37" s="136" customFormat="1" x14ac:dyDescent="0.2">
      <c r="B75" s="137"/>
      <c r="F75" s="108"/>
      <c r="G75" s="108"/>
      <c r="H75" s="108"/>
      <c r="I75" s="109"/>
      <c r="J75" s="109"/>
      <c r="L75" s="156"/>
      <c r="M75" s="156"/>
      <c r="O75" s="108"/>
      <c r="P75" s="108"/>
      <c r="Q75" s="108"/>
      <c r="R75" s="108"/>
      <c r="S75" s="108"/>
      <c r="T75" s="108"/>
      <c r="U75" s="109"/>
      <c r="V75" s="109"/>
      <c r="W75" s="108"/>
      <c r="X75" s="153"/>
      <c r="Y75" s="153"/>
      <c r="AD75" s="109"/>
      <c r="AE75" s="109"/>
      <c r="AF75" s="109"/>
      <c r="AG75" s="109"/>
      <c r="AH75" s="109"/>
      <c r="AJ75" s="154"/>
      <c r="AK75" s="154"/>
    </row>
    <row r="76" spans="2:37" s="136" customFormat="1" x14ac:dyDescent="0.2">
      <c r="B76" s="137"/>
      <c r="F76" s="108"/>
      <c r="G76" s="108"/>
      <c r="H76" s="108"/>
      <c r="I76" s="109"/>
      <c r="J76" s="109"/>
      <c r="L76" s="156"/>
      <c r="M76" s="156"/>
      <c r="O76" s="108"/>
      <c r="P76" s="108"/>
      <c r="Q76" s="108"/>
      <c r="R76" s="108"/>
      <c r="S76" s="108"/>
      <c r="T76" s="108"/>
      <c r="U76" s="109"/>
      <c r="V76" s="109"/>
      <c r="W76" s="108"/>
      <c r="X76" s="153"/>
      <c r="Y76" s="153"/>
      <c r="AD76" s="109"/>
      <c r="AE76" s="109"/>
      <c r="AF76" s="109"/>
      <c r="AG76" s="109"/>
      <c r="AH76" s="109"/>
      <c r="AJ76" s="154"/>
      <c r="AK76" s="154"/>
    </row>
    <row r="77" spans="2:37" s="136" customFormat="1" x14ac:dyDescent="0.2">
      <c r="B77" s="137"/>
      <c r="F77" s="108"/>
      <c r="G77" s="108"/>
      <c r="H77" s="108"/>
      <c r="I77" s="109"/>
      <c r="J77" s="109"/>
      <c r="L77" s="156"/>
      <c r="M77" s="156"/>
      <c r="O77" s="108"/>
      <c r="P77" s="108"/>
      <c r="Q77" s="108"/>
      <c r="R77" s="108"/>
      <c r="S77" s="108"/>
      <c r="T77" s="108"/>
      <c r="U77" s="109"/>
      <c r="V77" s="109"/>
      <c r="W77" s="108"/>
      <c r="X77" s="153"/>
      <c r="Y77" s="153"/>
      <c r="AD77" s="109"/>
      <c r="AE77" s="109"/>
      <c r="AF77" s="109"/>
      <c r="AG77" s="109"/>
      <c r="AH77" s="109"/>
      <c r="AJ77" s="154"/>
      <c r="AK77" s="154"/>
    </row>
    <row r="78" spans="2:37" s="136" customFormat="1" x14ac:dyDescent="0.2">
      <c r="B78" s="137"/>
      <c r="F78" s="108"/>
      <c r="G78" s="108"/>
      <c r="H78" s="108"/>
      <c r="I78" s="109"/>
      <c r="J78" s="109"/>
      <c r="L78" s="156"/>
      <c r="M78" s="156"/>
      <c r="O78" s="108"/>
      <c r="P78" s="108"/>
      <c r="Q78" s="108"/>
      <c r="R78" s="108"/>
      <c r="S78" s="108"/>
      <c r="T78" s="108"/>
      <c r="U78" s="109"/>
      <c r="V78" s="109"/>
      <c r="W78" s="108"/>
      <c r="X78" s="153"/>
      <c r="Y78" s="153"/>
      <c r="AD78" s="109"/>
      <c r="AE78" s="109"/>
      <c r="AF78" s="109"/>
      <c r="AG78" s="109"/>
      <c r="AH78" s="109"/>
      <c r="AJ78" s="154"/>
      <c r="AK78" s="154"/>
    </row>
    <row r="79" spans="2:37" s="136" customFormat="1" x14ac:dyDescent="0.2">
      <c r="B79" s="137"/>
      <c r="F79" s="108"/>
      <c r="G79" s="108"/>
      <c r="H79" s="108"/>
      <c r="I79" s="109"/>
      <c r="J79" s="109"/>
      <c r="L79" s="156"/>
      <c r="M79" s="156"/>
      <c r="O79" s="108"/>
      <c r="P79" s="108"/>
      <c r="Q79" s="108"/>
      <c r="R79" s="108"/>
      <c r="S79" s="108"/>
      <c r="T79" s="108"/>
      <c r="U79" s="109"/>
      <c r="V79" s="109"/>
      <c r="W79" s="108"/>
      <c r="X79" s="153"/>
      <c r="Y79" s="153"/>
      <c r="AF79" s="108"/>
      <c r="AG79" s="109"/>
      <c r="AH79" s="109"/>
      <c r="AJ79" s="154"/>
      <c r="AK79" s="154"/>
    </row>
    <row r="80" spans="2:37" s="136" customFormat="1" x14ac:dyDescent="0.2">
      <c r="B80" s="137"/>
      <c r="F80" s="108"/>
      <c r="G80" s="108"/>
      <c r="H80" s="108"/>
      <c r="I80" s="138"/>
      <c r="J80" s="108"/>
      <c r="L80" s="156"/>
      <c r="M80" s="156"/>
      <c r="O80" s="108"/>
      <c r="P80" s="108"/>
      <c r="Q80" s="108"/>
      <c r="R80" s="108"/>
      <c r="S80" s="108"/>
      <c r="T80" s="108"/>
      <c r="U80" s="139"/>
      <c r="V80" s="108"/>
      <c r="W80" s="108"/>
      <c r="X80" s="153"/>
      <c r="Y80" s="153"/>
      <c r="AF80" s="108"/>
      <c r="AG80" s="138"/>
      <c r="AH80" s="108"/>
      <c r="AJ80" s="154"/>
      <c r="AK80" s="154"/>
    </row>
    <row r="81" spans="2:37" s="136" customFormat="1" x14ac:dyDescent="0.2">
      <c r="B81" s="137"/>
      <c r="F81" s="108"/>
      <c r="G81" s="108"/>
      <c r="H81" s="108"/>
      <c r="L81" s="156"/>
      <c r="M81" s="156"/>
      <c r="O81" s="108"/>
      <c r="P81" s="108"/>
      <c r="Q81" s="108"/>
      <c r="R81" s="108"/>
      <c r="S81" s="108"/>
      <c r="T81" s="108"/>
      <c r="U81" s="108"/>
      <c r="V81" s="108"/>
      <c r="W81" s="108"/>
      <c r="X81" s="153"/>
      <c r="Y81" s="153"/>
      <c r="AF81" s="108"/>
      <c r="AJ81" s="154"/>
      <c r="AK81" s="154"/>
    </row>
    <row r="82" spans="2:37" s="136" customFormat="1" x14ac:dyDescent="0.2">
      <c r="B82" s="137"/>
      <c r="L82" s="156"/>
      <c r="M82" s="156"/>
      <c r="O82" s="108"/>
      <c r="P82" s="108"/>
      <c r="Q82" s="108"/>
      <c r="R82" s="108"/>
      <c r="S82" s="108"/>
      <c r="T82" s="108"/>
      <c r="U82" s="108"/>
      <c r="V82" s="108"/>
      <c r="W82" s="108"/>
      <c r="X82" s="153"/>
      <c r="Y82" s="153"/>
      <c r="AJ82" s="154"/>
      <c r="AK82" s="154"/>
    </row>
    <row r="83" spans="2:37" s="136" customFormat="1" x14ac:dyDescent="0.2">
      <c r="B83" s="137"/>
      <c r="L83" s="156"/>
      <c r="M83" s="156"/>
      <c r="O83" s="108"/>
      <c r="P83" s="108"/>
      <c r="Q83" s="108"/>
      <c r="R83" s="108"/>
      <c r="S83" s="108"/>
      <c r="T83" s="108"/>
      <c r="U83" s="108"/>
      <c r="V83" s="108"/>
      <c r="W83" s="108"/>
      <c r="X83" s="153"/>
      <c r="Y83" s="153"/>
      <c r="AJ83" s="154"/>
      <c r="AK83" s="154"/>
    </row>
    <row r="84" spans="2:37" s="136" customFormat="1" x14ac:dyDescent="0.2">
      <c r="B84" s="137"/>
      <c r="L84" s="156"/>
      <c r="M84" s="156"/>
      <c r="O84" s="108"/>
      <c r="P84" s="108"/>
      <c r="Q84" s="108"/>
      <c r="R84" s="108"/>
      <c r="S84" s="108"/>
      <c r="T84" s="108"/>
      <c r="U84" s="108"/>
      <c r="V84" s="108"/>
      <c r="W84" s="108"/>
      <c r="X84" s="153"/>
      <c r="Y84" s="153"/>
      <c r="AJ84" s="154"/>
      <c r="AK84" s="154"/>
    </row>
    <row r="85" spans="2:37" s="136" customFormat="1" x14ac:dyDescent="0.2">
      <c r="B85" s="137"/>
      <c r="L85" s="156"/>
      <c r="M85" s="156"/>
      <c r="O85" s="108"/>
      <c r="P85" s="108"/>
      <c r="Q85" s="108"/>
      <c r="R85" s="108"/>
      <c r="S85" s="108"/>
      <c r="T85" s="108"/>
      <c r="U85" s="108"/>
      <c r="V85" s="108"/>
      <c r="W85" s="108"/>
      <c r="X85" s="153"/>
      <c r="Y85" s="153"/>
      <c r="AJ85" s="154"/>
      <c r="AK85" s="154"/>
    </row>
    <row r="86" spans="2:37" s="136" customFormat="1" x14ac:dyDescent="0.2">
      <c r="B86" s="137"/>
      <c r="L86" s="156"/>
      <c r="M86" s="156"/>
      <c r="O86" s="108"/>
      <c r="P86" s="108"/>
      <c r="Q86" s="108"/>
      <c r="R86" s="108"/>
      <c r="S86" s="108"/>
      <c r="T86" s="108"/>
      <c r="U86" s="108"/>
      <c r="V86" s="108"/>
      <c r="W86" s="108"/>
      <c r="X86" s="153"/>
      <c r="Y86" s="153"/>
      <c r="AJ86" s="154"/>
      <c r="AK86" s="154"/>
    </row>
    <row r="87" spans="2:37" s="136" customFormat="1" x14ac:dyDescent="0.2">
      <c r="B87" s="137"/>
      <c r="L87" s="156"/>
      <c r="M87" s="156"/>
      <c r="O87" s="108"/>
      <c r="P87" s="108"/>
      <c r="Q87" s="108"/>
      <c r="R87" s="108"/>
      <c r="S87" s="108"/>
      <c r="T87" s="108"/>
      <c r="U87" s="108"/>
      <c r="V87" s="108"/>
      <c r="W87" s="108"/>
      <c r="X87" s="153"/>
      <c r="Y87" s="153"/>
      <c r="AJ87" s="154"/>
      <c r="AK87" s="154"/>
    </row>
    <row r="88" spans="2:37" s="136" customFormat="1" x14ac:dyDescent="0.2">
      <c r="B88" s="137"/>
      <c r="L88" s="156"/>
      <c r="M88" s="156"/>
      <c r="O88" s="108"/>
      <c r="P88" s="108"/>
      <c r="Q88" s="108"/>
      <c r="R88" s="108"/>
      <c r="S88" s="108"/>
      <c r="T88" s="108"/>
      <c r="U88" s="108"/>
      <c r="V88" s="108"/>
      <c r="W88" s="108"/>
      <c r="X88" s="153"/>
      <c r="Y88" s="153"/>
      <c r="AJ88" s="154"/>
      <c r="AK88" s="154"/>
    </row>
    <row r="89" spans="2:37" s="136" customFormat="1" x14ac:dyDescent="0.2">
      <c r="B89" s="137"/>
      <c r="L89" s="156"/>
      <c r="M89" s="156"/>
      <c r="O89" s="108"/>
      <c r="P89" s="108"/>
      <c r="Q89" s="108"/>
      <c r="R89" s="108"/>
      <c r="S89" s="108"/>
      <c r="T89" s="108"/>
      <c r="U89" s="108"/>
      <c r="V89" s="108"/>
      <c r="W89" s="108"/>
      <c r="X89" s="153"/>
      <c r="Y89" s="153"/>
      <c r="AJ89" s="154"/>
      <c r="AK89" s="154"/>
    </row>
  </sheetData>
  <mergeCells count="30">
    <mergeCell ref="B46:Y46"/>
    <mergeCell ref="B47:Y47"/>
    <mergeCell ref="AI10:AI11"/>
    <mergeCell ref="AJ10:AJ11"/>
    <mergeCell ref="AK10:AK11"/>
    <mergeCell ref="H11:I11"/>
    <mergeCell ref="T11:U11"/>
    <mergeCell ref="AF11:AG11"/>
    <mergeCell ref="W10:W11"/>
    <mergeCell ref="X10:X11"/>
    <mergeCell ref="Y10:Y11"/>
    <mergeCell ref="AA10:AB10"/>
    <mergeCell ref="AC10:AD10"/>
    <mergeCell ref="AH10:AH11"/>
    <mergeCell ref="K10:K11"/>
    <mergeCell ref="L10:L11"/>
    <mergeCell ref="M10:M11"/>
    <mergeCell ref="O10:P10"/>
    <mergeCell ref="Q10:R10"/>
    <mergeCell ref="V10:V11"/>
    <mergeCell ref="B6:AK6"/>
    <mergeCell ref="B7:AK7"/>
    <mergeCell ref="B8:AK8"/>
    <mergeCell ref="B9:B11"/>
    <mergeCell ref="C9:M9"/>
    <mergeCell ref="O9:Y9"/>
    <mergeCell ref="AA9:AK9"/>
    <mergeCell ref="C10:D10"/>
    <mergeCell ref="E10:F10"/>
    <mergeCell ref="J10:J1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6:CN89"/>
  <sheetViews>
    <sheetView zoomScaleNormal="100" workbookViewId="0"/>
  </sheetViews>
  <sheetFormatPr baseColWidth="10" defaultRowHeight="12.75" x14ac:dyDescent="0.2"/>
  <cols>
    <col min="1" max="1" width="1.7109375" style="22" customWidth="1"/>
    <col min="2" max="2" width="18.7109375" style="23" customWidth="1"/>
    <col min="3" max="4" width="15.7109375" style="22" customWidth="1"/>
    <col min="5" max="8" width="10.7109375" style="22" customWidth="1"/>
    <col min="9" max="9" width="1.7109375" style="22" customWidth="1"/>
    <col min="10" max="12" width="10.7109375" style="22" customWidth="1"/>
    <col min="13" max="13" width="11.7109375" style="22" customWidth="1"/>
    <col min="14" max="15" width="16.7109375" style="160" customWidth="1"/>
    <col min="16" max="16" width="1.7109375" style="22" customWidth="1"/>
    <col min="17" max="23" width="10.7109375" style="22" customWidth="1"/>
    <col min="24" max="24" width="11.7109375" style="22" customWidth="1"/>
    <col min="25" max="26" width="16.7109375" style="160" customWidth="1"/>
    <col min="27" max="27" width="1.7109375" style="22" customWidth="1"/>
    <col min="28" max="34" width="10.7109375" style="22" customWidth="1"/>
    <col min="35" max="35" width="11.28515625" style="22" customWidth="1"/>
    <col min="36" max="37" width="16.7109375" style="160" customWidth="1"/>
    <col min="38" max="38" width="1.7109375" style="22" customWidth="1"/>
    <col min="39" max="45" width="10.7109375" style="22" customWidth="1"/>
    <col min="46" max="46" width="11.28515625" style="22" customWidth="1"/>
    <col min="47" max="48" width="16.7109375" style="160" customWidth="1"/>
    <col min="49" max="49" width="1.7109375" style="22" customWidth="1"/>
    <col min="50" max="56" width="10.7109375" style="22" customWidth="1"/>
    <col min="57" max="57" width="11.7109375" style="22" customWidth="1"/>
    <col min="58" max="59" width="16.7109375" style="160" customWidth="1"/>
    <col min="60" max="60" width="1.7109375" style="22" customWidth="1"/>
    <col min="61" max="67" width="10.7109375" style="22" customWidth="1"/>
    <col min="68" max="68" width="11.7109375" style="22" customWidth="1"/>
    <col min="69" max="70" width="16.7109375" style="160" customWidth="1"/>
    <col min="71" max="71" width="1.7109375" style="22" customWidth="1"/>
    <col min="72" max="78" width="10.7109375" style="22" customWidth="1"/>
    <col min="79" max="79" width="11.7109375" style="22" customWidth="1"/>
    <col min="80" max="81" width="16.7109375" style="160" customWidth="1"/>
    <col min="82" max="82" width="1.7109375" style="22" customWidth="1"/>
    <col min="83" max="89" width="10.7109375" style="22" customWidth="1"/>
    <col min="90" max="90" width="11.7109375" style="22" customWidth="1"/>
    <col min="91" max="92" width="16.7109375" style="160" customWidth="1"/>
    <col min="93" max="16384" width="11.42578125" style="4"/>
  </cols>
  <sheetData>
    <row r="6" spans="1:92" ht="15" x14ac:dyDescent="0.2">
      <c r="A6" s="4"/>
      <c r="B6" s="445" t="s">
        <v>5</v>
      </c>
      <c r="C6" s="445"/>
      <c r="D6" s="445"/>
      <c r="E6" s="445"/>
      <c r="F6" s="445"/>
      <c r="G6" s="445"/>
      <c r="H6" s="445"/>
      <c r="I6" s="445"/>
      <c r="J6" s="445"/>
      <c r="K6" s="445"/>
      <c r="L6" s="445"/>
      <c r="M6" s="445"/>
      <c r="N6" s="445"/>
      <c r="O6" s="445"/>
      <c r="P6" s="445"/>
      <c r="Q6" s="445"/>
      <c r="R6" s="445"/>
      <c r="S6" s="445"/>
      <c r="T6" s="445"/>
      <c r="U6" s="445"/>
      <c r="V6" s="445"/>
      <c r="W6" s="445"/>
      <c r="X6" s="445"/>
      <c r="Y6" s="445"/>
      <c r="Z6" s="445"/>
      <c r="AA6" s="445"/>
      <c r="AB6" s="445"/>
      <c r="AC6" s="445"/>
      <c r="AD6" s="445"/>
      <c r="AE6" s="445"/>
      <c r="AF6" s="445"/>
      <c r="AG6" s="445"/>
      <c r="AH6" s="445"/>
      <c r="AI6" s="445"/>
      <c r="AJ6" s="445"/>
      <c r="AK6" s="445"/>
      <c r="AL6" s="4"/>
      <c r="AM6" s="4"/>
      <c r="AN6" s="4"/>
      <c r="AO6" s="4"/>
      <c r="AP6" s="4"/>
      <c r="AQ6" s="4"/>
      <c r="AR6" s="4"/>
      <c r="AS6" s="4"/>
      <c r="AT6" s="4"/>
      <c r="AU6" s="84"/>
      <c r="AV6" s="84"/>
      <c r="AW6" s="4"/>
      <c r="AX6" s="4"/>
      <c r="AY6" s="4"/>
      <c r="AZ6" s="4"/>
      <c r="BA6" s="4"/>
      <c r="BB6" s="4"/>
      <c r="BC6" s="4"/>
      <c r="BD6" s="4"/>
      <c r="BE6" s="4"/>
      <c r="BF6" s="84"/>
      <c r="BG6" s="84"/>
      <c r="BH6" s="4"/>
      <c r="BI6" s="4"/>
      <c r="BJ6" s="4"/>
      <c r="BK6" s="4"/>
      <c r="BL6" s="4"/>
      <c r="BM6" s="4"/>
      <c r="BN6" s="4"/>
      <c r="BO6" s="4"/>
      <c r="BP6" s="4"/>
      <c r="BQ6" s="84"/>
      <c r="BR6" s="84"/>
      <c r="BS6" s="4"/>
      <c r="BT6" s="4"/>
      <c r="BU6" s="4"/>
      <c r="BV6" s="4"/>
      <c r="BW6" s="4"/>
      <c r="BX6" s="4"/>
      <c r="BY6" s="4"/>
      <c r="BZ6" s="4"/>
      <c r="CA6" s="4"/>
      <c r="CB6" s="84"/>
      <c r="CC6" s="84"/>
      <c r="CD6" s="4"/>
      <c r="CE6" s="4"/>
      <c r="CF6" s="4"/>
      <c r="CG6" s="4"/>
      <c r="CH6" s="4"/>
      <c r="CI6" s="4"/>
      <c r="CJ6" s="4"/>
      <c r="CK6" s="4"/>
      <c r="CL6" s="4"/>
      <c r="CM6" s="84"/>
      <c r="CN6" s="84"/>
    </row>
    <row r="7" spans="1:92" ht="15.75" customHeight="1" x14ac:dyDescent="0.2">
      <c r="A7" s="4"/>
      <c r="B7" s="446" t="s">
        <v>152</v>
      </c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  <c r="O7" s="446"/>
      <c r="P7" s="446"/>
      <c r="Q7" s="446"/>
      <c r="R7" s="446"/>
      <c r="S7" s="446"/>
      <c r="T7" s="446"/>
      <c r="U7" s="446"/>
      <c r="V7" s="446"/>
      <c r="W7" s="446"/>
      <c r="X7" s="446"/>
      <c r="Y7" s="446"/>
      <c r="Z7" s="446"/>
      <c r="AA7" s="446"/>
      <c r="AB7" s="446"/>
      <c r="AC7" s="446"/>
      <c r="AD7" s="446"/>
      <c r="AE7" s="446"/>
      <c r="AF7" s="446"/>
      <c r="AG7" s="446"/>
      <c r="AH7" s="446"/>
      <c r="AI7" s="446"/>
      <c r="AJ7" s="446"/>
      <c r="AK7" s="446"/>
      <c r="AL7" s="3"/>
      <c r="AM7" s="3"/>
      <c r="AN7" s="3"/>
      <c r="AO7" s="3"/>
      <c r="AP7" s="3"/>
      <c r="AQ7" s="3"/>
      <c r="AR7" s="3"/>
      <c r="AS7" s="3"/>
      <c r="AT7" s="3"/>
      <c r="AU7" s="168"/>
      <c r="AV7" s="168"/>
      <c r="AW7" s="3"/>
      <c r="AX7" s="3"/>
      <c r="AY7" s="3"/>
      <c r="AZ7" s="3"/>
      <c r="BA7" s="3"/>
      <c r="BB7" s="3"/>
      <c r="BC7" s="3"/>
      <c r="BD7" s="3"/>
      <c r="BE7" s="3"/>
      <c r="BF7" s="168"/>
      <c r="BG7" s="168"/>
      <c r="BH7" s="3"/>
      <c r="BI7" s="3"/>
      <c r="BJ7" s="3"/>
      <c r="BK7" s="3"/>
      <c r="BL7" s="3"/>
      <c r="BM7" s="3"/>
      <c r="BN7" s="3"/>
      <c r="BO7" s="3"/>
      <c r="BP7" s="3"/>
      <c r="BQ7" s="168"/>
      <c r="BR7" s="168"/>
      <c r="BS7" s="3"/>
      <c r="BT7" s="3"/>
      <c r="BU7" s="3"/>
      <c r="BV7" s="3"/>
      <c r="BW7" s="3"/>
      <c r="BX7" s="3"/>
      <c r="BY7" s="3"/>
      <c r="BZ7" s="3"/>
      <c r="CA7" s="3"/>
      <c r="CB7" s="168"/>
      <c r="CC7" s="168"/>
      <c r="CD7" s="3"/>
      <c r="CE7" s="3"/>
      <c r="CF7" s="3"/>
      <c r="CG7" s="3"/>
      <c r="CH7" s="3"/>
      <c r="CI7" s="3"/>
      <c r="CJ7" s="3"/>
      <c r="CK7" s="3"/>
      <c r="CL7" s="3"/>
      <c r="CM7" s="168"/>
      <c r="CN7" s="168"/>
    </row>
    <row r="8" spans="1:92" ht="15.75" customHeight="1" thickBot="1" x14ac:dyDescent="0.25">
      <c r="A8" s="214"/>
      <c r="B8" s="447" t="s">
        <v>268</v>
      </c>
      <c r="C8" s="447"/>
      <c r="D8" s="447"/>
      <c r="E8" s="447"/>
      <c r="F8" s="447"/>
      <c r="G8" s="447"/>
      <c r="H8" s="447"/>
      <c r="I8" s="447"/>
      <c r="J8" s="447"/>
      <c r="K8" s="447"/>
      <c r="L8" s="447"/>
      <c r="M8" s="447"/>
      <c r="N8" s="447"/>
      <c r="O8" s="447"/>
      <c r="P8" s="447"/>
      <c r="Q8" s="447"/>
      <c r="R8" s="447"/>
      <c r="S8" s="447"/>
      <c r="T8" s="447"/>
      <c r="U8" s="447"/>
      <c r="V8" s="447"/>
      <c r="W8" s="447"/>
      <c r="X8" s="447"/>
      <c r="Y8" s="447"/>
      <c r="Z8" s="447"/>
      <c r="AA8" s="447"/>
      <c r="AB8" s="447"/>
      <c r="AC8" s="447"/>
      <c r="AD8" s="447"/>
      <c r="AE8" s="447"/>
      <c r="AF8" s="447"/>
      <c r="AG8" s="447"/>
      <c r="AH8" s="447"/>
      <c r="AI8" s="447"/>
      <c r="AJ8" s="447"/>
      <c r="AK8" s="447"/>
      <c r="AL8" s="204"/>
      <c r="AM8" s="204"/>
      <c r="AN8" s="204"/>
      <c r="AO8" s="204"/>
      <c r="AP8" s="204"/>
      <c r="AQ8" s="204"/>
      <c r="AR8" s="204"/>
      <c r="AS8" s="204"/>
      <c r="AT8" s="204"/>
      <c r="AU8" s="159"/>
      <c r="AV8" s="159"/>
      <c r="AW8" s="204"/>
      <c r="AX8" s="204"/>
      <c r="AY8" s="204"/>
      <c r="AZ8" s="204"/>
      <c r="BA8" s="204"/>
      <c r="BB8" s="204"/>
      <c r="BC8" s="204"/>
      <c r="BD8" s="204"/>
      <c r="BE8" s="204"/>
      <c r="BF8" s="159"/>
      <c r="BG8" s="159"/>
      <c r="BH8" s="204"/>
      <c r="BI8" s="204"/>
      <c r="BJ8" s="204"/>
      <c r="BK8" s="204"/>
      <c r="BL8" s="204"/>
      <c r="BM8" s="204"/>
      <c r="BN8" s="204"/>
      <c r="BO8" s="204"/>
      <c r="BP8" s="204"/>
      <c r="BQ8" s="159"/>
      <c r="BR8" s="159"/>
      <c r="BS8" s="204"/>
      <c r="BT8" s="204"/>
      <c r="BU8" s="204"/>
      <c r="BV8" s="204"/>
      <c r="BW8" s="204"/>
      <c r="BX8" s="204"/>
      <c r="BY8" s="204"/>
      <c r="BZ8" s="204"/>
      <c r="CA8" s="204"/>
      <c r="CB8" s="159"/>
      <c r="CC8" s="159"/>
      <c r="CD8" s="204"/>
      <c r="CE8" s="204"/>
      <c r="CF8" s="204"/>
      <c r="CG8" s="204"/>
      <c r="CH8" s="204"/>
      <c r="CI8" s="204"/>
      <c r="CJ8" s="204"/>
      <c r="CK8" s="204"/>
      <c r="CL8" s="204"/>
      <c r="CM8" s="159"/>
      <c r="CN8" s="159"/>
    </row>
    <row r="9" spans="1:92" ht="15" customHeight="1" thickTop="1" x14ac:dyDescent="0.2">
      <c r="A9" s="192"/>
      <c r="B9" s="421" t="s">
        <v>91</v>
      </c>
      <c r="C9" s="421" t="s">
        <v>92</v>
      </c>
      <c r="D9" s="421"/>
      <c r="E9" s="449" t="s">
        <v>19</v>
      </c>
      <c r="F9" s="449"/>
      <c r="G9" s="449"/>
      <c r="H9" s="449"/>
      <c r="I9" s="449"/>
      <c r="J9" s="449"/>
      <c r="K9" s="449"/>
      <c r="L9" s="449"/>
      <c r="M9" s="449"/>
      <c r="N9" s="449"/>
      <c r="O9" s="449"/>
      <c r="P9" s="57"/>
      <c r="Q9" s="449" t="s">
        <v>18</v>
      </c>
      <c r="R9" s="449"/>
      <c r="S9" s="449"/>
      <c r="T9" s="449"/>
      <c r="U9" s="449"/>
      <c r="V9" s="449"/>
      <c r="W9" s="449"/>
      <c r="X9" s="449"/>
      <c r="Y9" s="449"/>
      <c r="Z9" s="449"/>
      <c r="AA9" s="449"/>
      <c r="AB9" s="449" t="s">
        <v>17</v>
      </c>
      <c r="AC9" s="449"/>
      <c r="AD9" s="449"/>
      <c r="AE9" s="449"/>
      <c r="AF9" s="449"/>
      <c r="AG9" s="449"/>
      <c r="AH9" s="449"/>
      <c r="AI9" s="449"/>
      <c r="AJ9" s="449"/>
      <c r="AK9" s="449"/>
      <c r="AL9" s="57"/>
      <c r="AM9" s="449" t="s">
        <v>216</v>
      </c>
      <c r="AN9" s="449"/>
      <c r="AO9" s="449"/>
      <c r="AP9" s="449"/>
      <c r="AQ9" s="449"/>
      <c r="AR9" s="449"/>
      <c r="AS9" s="449"/>
      <c r="AT9" s="449"/>
      <c r="AU9" s="449"/>
      <c r="AV9" s="449"/>
      <c r="AW9" s="57"/>
      <c r="AX9" s="449" t="s">
        <v>16</v>
      </c>
      <c r="AY9" s="449"/>
      <c r="AZ9" s="449"/>
      <c r="BA9" s="449"/>
      <c r="BB9" s="449"/>
      <c r="BC9" s="449"/>
      <c r="BD9" s="449"/>
      <c r="BE9" s="449"/>
      <c r="BF9" s="449"/>
      <c r="BG9" s="449"/>
      <c r="BH9" s="57"/>
      <c r="BI9" s="449" t="s">
        <v>133</v>
      </c>
      <c r="BJ9" s="449"/>
      <c r="BK9" s="449"/>
      <c r="BL9" s="449"/>
      <c r="BM9" s="449"/>
      <c r="BN9" s="449"/>
      <c r="BO9" s="449"/>
      <c r="BP9" s="449"/>
      <c r="BQ9" s="449"/>
      <c r="BR9" s="449"/>
      <c r="BS9" s="57"/>
      <c r="BT9" s="449" t="s">
        <v>208</v>
      </c>
      <c r="BU9" s="449"/>
      <c r="BV9" s="449"/>
      <c r="BW9" s="449"/>
      <c r="BX9" s="449"/>
      <c r="BY9" s="449"/>
      <c r="BZ9" s="449"/>
      <c r="CA9" s="449"/>
      <c r="CB9" s="449"/>
      <c r="CC9" s="449"/>
      <c r="CD9" s="57"/>
      <c r="CE9" s="449" t="s">
        <v>209</v>
      </c>
      <c r="CF9" s="449"/>
      <c r="CG9" s="449"/>
      <c r="CH9" s="449"/>
      <c r="CI9" s="449"/>
      <c r="CJ9" s="449"/>
      <c r="CK9" s="449"/>
      <c r="CL9" s="449"/>
      <c r="CM9" s="449"/>
      <c r="CN9" s="449"/>
    </row>
    <row r="10" spans="1:92" ht="36" customHeight="1" x14ac:dyDescent="0.2">
      <c r="A10" s="175"/>
      <c r="B10" s="448"/>
      <c r="C10" s="448"/>
      <c r="D10" s="448"/>
      <c r="E10" s="463">
        <v>2010</v>
      </c>
      <c r="F10" s="463"/>
      <c r="G10" s="463">
        <v>2012</v>
      </c>
      <c r="H10" s="463"/>
      <c r="I10" s="258"/>
      <c r="J10" s="261" t="s">
        <v>206</v>
      </c>
      <c r="K10" s="261" t="s">
        <v>29</v>
      </c>
      <c r="L10" s="461" t="s">
        <v>28</v>
      </c>
      <c r="M10" s="461" t="s">
        <v>151</v>
      </c>
      <c r="N10" s="462" t="s">
        <v>141</v>
      </c>
      <c r="O10" s="462" t="s">
        <v>87</v>
      </c>
      <c r="P10" s="170"/>
      <c r="Q10" s="463">
        <v>2010</v>
      </c>
      <c r="R10" s="463"/>
      <c r="S10" s="463">
        <v>2012</v>
      </c>
      <c r="T10" s="463"/>
      <c r="U10" s="261" t="s">
        <v>206</v>
      </c>
      <c r="V10" s="261" t="s">
        <v>29</v>
      </c>
      <c r="W10" s="461" t="s">
        <v>28</v>
      </c>
      <c r="X10" s="461" t="s">
        <v>151</v>
      </c>
      <c r="Y10" s="462" t="s">
        <v>141</v>
      </c>
      <c r="Z10" s="462" t="s">
        <v>87</v>
      </c>
      <c r="AA10" s="169"/>
      <c r="AB10" s="463">
        <v>2010</v>
      </c>
      <c r="AC10" s="463"/>
      <c r="AD10" s="463">
        <v>2012</v>
      </c>
      <c r="AE10" s="463"/>
      <c r="AF10" s="261" t="s">
        <v>206</v>
      </c>
      <c r="AG10" s="261" t="s">
        <v>29</v>
      </c>
      <c r="AH10" s="461" t="s">
        <v>28</v>
      </c>
      <c r="AI10" s="461" t="s">
        <v>151</v>
      </c>
      <c r="AJ10" s="462" t="s">
        <v>141</v>
      </c>
      <c r="AK10" s="462" t="s">
        <v>87</v>
      </c>
      <c r="AL10" s="170"/>
      <c r="AM10" s="463">
        <v>2010</v>
      </c>
      <c r="AN10" s="463"/>
      <c r="AO10" s="463">
        <v>2012</v>
      </c>
      <c r="AP10" s="463"/>
      <c r="AQ10" s="261" t="s">
        <v>206</v>
      </c>
      <c r="AR10" s="261" t="s">
        <v>29</v>
      </c>
      <c r="AS10" s="461" t="s">
        <v>28</v>
      </c>
      <c r="AT10" s="461" t="s">
        <v>151</v>
      </c>
      <c r="AU10" s="462" t="s">
        <v>141</v>
      </c>
      <c r="AV10" s="462" t="s">
        <v>87</v>
      </c>
      <c r="AW10" s="170"/>
      <c r="AX10" s="463">
        <v>2010</v>
      </c>
      <c r="AY10" s="463"/>
      <c r="AZ10" s="463">
        <v>2012</v>
      </c>
      <c r="BA10" s="463"/>
      <c r="BB10" s="261" t="s">
        <v>206</v>
      </c>
      <c r="BC10" s="261" t="s">
        <v>29</v>
      </c>
      <c r="BD10" s="461" t="s">
        <v>28</v>
      </c>
      <c r="BE10" s="461" t="s">
        <v>151</v>
      </c>
      <c r="BF10" s="462" t="s">
        <v>141</v>
      </c>
      <c r="BG10" s="462" t="s">
        <v>87</v>
      </c>
      <c r="BH10" s="170"/>
      <c r="BI10" s="463">
        <v>2010</v>
      </c>
      <c r="BJ10" s="463"/>
      <c r="BK10" s="463">
        <v>2012</v>
      </c>
      <c r="BL10" s="463"/>
      <c r="BM10" s="261" t="s">
        <v>206</v>
      </c>
      <c r="BN10" s="261" t="s">
        <v>29</v>
      </c>
      <c r="BO10" s="461" t="s">
        <v>28</v>
      </c>
      <c r="BP10" s="461" t="s">
        <v>151</v>
      </c>
      <c r="BQ10" s="462" t="s">
        <v>141</v>
      </c>
      <c r="BR10" s="462" t="s">
        <v>87</v>
      </c>
      <c r="BS10" s="170"/>
      <c r="BT10" s="463">
        <v>2010</v>
      </c>
      <c r="BU10" s="463"/>
      <c r="BV10" s="463">
        <v>2012</v>
      </c>
      <c r="BW10" s="463"/>
      <c r="BX10" s="261" t="s">
        <v>206</v>
      </c>
      <c r="BY10" s="261" t="s">
        <v>29</v>
      </c>
      <c r="BZ10" s="461" t="s">
        <v>28</v>
      </c>
      <c r="CA10" s="461" t="s">
        <v>151</v>
      </c>
      <c r="CB10" s="462" t="s">
        <v>141</v>
      </c>
      <c r="CC10" s="462" t="s">
        <v>87</v>
      </c>
      <c r="CD10" s="170"/>
      <c r="CE10" s="463">
        <v>2010</v>
      </c>
      <c r="CF10" s="463"/>
      <c r="CG10" s="463">
        <v>2012</v>
      </c>
      <c r="CH10" s="463"/>
      <c r="CI10" s="261" t="s">
        <v>206</v>
      </c>
      <c r="CJ10" s="261" t="s">
        <v>29</v>
      </c>
      <c r="CK10" s="461" t="s">
        <v>28</v>
      </c>
      <c r="CL10" s="461" t="s">
        <v>151</v>
      </c>
      <c r="CM10" s="462" t="s">
        <v>141</v>
      </c>
      <c r="CN10" s="462" t="s">
        <v>87</v>
      </c>
    </row>
    <row r="11" spans="1:92" ht="39" thickBot="1" x14ac:dyDescent="0.25">
      <c r="A11" s="194"/>
      <c r="B11" s="422"/>
      <c r="C11" s="395">
        <v>2010</v>
      </c>
      <c r="D11" s="395">
        <v>2012</v>
      </c>
      <c r="E11" s="194" t="s">
        <v>78</v>
      </c>
      <c r="F11" s="194" t="s">
        <v>149</v>
      </c>
      <c r="G11" s="194" t="s">
        <v>78</v>
      </c>
      <c r="H11" s="194" t="s">
        <v>149</v>
      </c>
      <c r="I11" s="257"/>
      <c r="J11" s="425" t="s">
        <v>207</v>
      </c>
      <c r="K11" s="425"/>
      <c r="L11" s="444"/>
      <c r="M11" s="444"/>
      <c r="N11" s="441"/>
      <c r="O11" s="441"/>
      <c r="P11" s="170"/>
      <c r="Q11" s="194" t="s">
        <v>78</v>
      </c>
      <c r="R11" s="194" t="s">
        <v>149</v>
      </c>
      <c r="S11" s="194" t="s">
        <v>78</v>
      </c>
      <c r="T11" s="194" t="s">
        <v>149</v>
      </c>
      <c r="U11" s="425" t="s">
        <v>207</v>
      </c>
      <c r="V11" s="425"/>
      <c r="W11" s="444"/>
      <c r="X11" s="444"/>
      <c r="Y11" s="441"/>
      <c r="Z11" s="441"/>
      <c r="AA11" s="169"/>
      <c r="AB11" s="194" t="s">
        <v>78</v>
      </c>
      <c r="AC11" s="194" t="s">
        <v>149</v>
      </c>
      <c r="AD11" s="194" t="s">
        <v>78</v>
      </c>
      <c r="AE11" s="194" t="s">
        <v>149</v>
      </c>
      <c r="AF11" s="425" t="s">
        <v>207</v>
      </c>
      <c r="AG11" s="425"/>
      <c r="AH11" s="444"/>
      <c r="AI11" s="444"/>
      <c r="AJ11" s="441"/>
      <c r="AK11" s="441"/>
      <c r="AL11" s="170"/>
      <c r="AM11" s="194" t="s">
        <v>78</v>
      </c>
      <c r="AN11" s="194" t="s">
        <v>149</v>
      </c>
      <c r="AO11" s="194" t="s">
        <v>78</v>
      </c>
      <c r="AP11" s="194" t="s">
        <v>149</v>
      </c>
      <c r="AQ11" s="425" t="s">
        <v>207</v>
      </c>
      <c r="AR11" s="425"/>
      <c r="AS11" s="444"/>
      <c r="AT11" s="444"/>
      <c r="AU11" s="441"/>
      <c r="AV11" s="441"/>
      <c r="AW11" s="170"/>
      <c r="AX11" s="194" t="s">
        <v>78</v>
      </c>
      <c r="AY11" s="194" t="s">
        <v>149</v>
      </c>
      <c r="AZ11" s="194" t="s">
        <v>78</v>
      </c>
      <c r="BA11" s="194" t="s">
        <v>149</v>
      </c>
      <c r="BB11" s="425" t="s">
        <v>207</v>
      </c>
      <c r="BC11" s="425"/>
      <c r="BD11" s="444"/>
      <c r="BE11" s="444"/>
      <c r="BF11" s="441"/>
      <c r="BG11" s="441"/>
      <c r="BH11" s="170"/>
      <c r="BI11" s="194" t="s">
        <v>78</v>
      </c>
      <c r="BJ11" s="194" t="s">
        <v>149</v>
      </c>
      <c r="BK11" s="194" t="s">
        <v>78</v>
      </c>
      <c r="BL11" s="194" t="s">
        <v>149</v>
      </c>
      <c r="BM11" s="425" t="s">
        <v>207</v>
      </c>
      <c r="BN11" s="425"/>
      <c r="BO11" s="444"/>
      <c r="BP11" s="444"/>
      <c r="BQ11" s="441"/>
      <c r="BR11" s="441"/>
      <c r="BS11" s="170"/>
      <c r="BT11" s="194" t="s">
        <v>78</v>
      </c>
      <c r="BU11" s="194" t="s">
        <v>149</v>
      </c>
      <c r="BV11" s="194" t="s">
        <v>78</v>
      </c>
      <c r="BW11" s="194" t="s">
        <v>149</v>
      </c>
      <c r="BX11" s="425" t="s">
        <v>207</v>
      </c>
      <c r="BY11" s="425"/>
      <c r="BZ11" s="444"/>
      <c r="CA11" s="444"/>
      <c r="CB11" s="441"/>
      <c r="CC11" s="441"/>
      <c r="CD11" s="170"/>
      <c r="CE11" s="257" t="s">
        <v>78</v>
      </c>
      <c r="CF11" s="257" t="s">
        <v>149</v>
      </c>
      <c r="CG11" s="257" t="s">
        <v>78</v>
      </c>
      <c r="CH11" s="257" t="s">
        <v>149</v>
      </c>
      <c r="CI11" s="425" t="s">
        <v>207</v>
      </c>
      <c r="CJ11" s="425"/>
      <c r="CK11" s="444"/>
      <c r="CL11" s="444"/>
      <c r="CM11" s="441"/>
      <c r="CN11" s="441"/>
    </row>
    <row r="12" spans="1:92" x14ac:dyDescent="0.2">
      <c r="A12" s="55"/>
      <c r="B12" s="51" t="s">
        <v>68</v>
      </c>
      <c r="C12" s="393">
        <v>1198.0809999999999</v>
      </c>
      <c r="D12" s="393">
        <v>1238.279</v>
      </c>
      <c r="E12" s="346">
        <v>17.244577407836914</v>
      </c>
      <c r="F12" s="71">
        <v>0.68674015998840332</v>
      </c>
      <c r="G12" s="346">
        <v>15.317550659179688</v>
      </c>
      <c r="H12" s="351">
        <v>0.69601064920425415</v>
      </c>
      <c r="I12" s="56"/>
      <c r="J12" s="330">
        <f t="shared" ref="J12:J43" si="0">-(E12-G12)</f>
        <v>-1.9270267486572266</v>
      </c>
      <c r="K12" s="64">
        <f t="shared" ref="K12:K43" si="1">SQRT(F12*F12+H12*H12)</f>
        <v>0.97777444799228885</v>
      </c>
      <c r="L12" s="64">
        <f t="shared" ref="L12:L43" si="2">J12/K12</f>
        <v>-1.9708295227126083</v>
      </c>
      <c r="M12" s="397">
        <f>IF(L12&gt;0,(1-NORMSDIST(L12)),(NORMSDIST(L12)))</f>
        <v>2.4371689309816071E-2</v>
      </c>
      <c r="N12" s="151" t="str">
        <f t="shared" ref="N12:N43" si="3">IF(M12&lt;0.05,  "Significativa","No significativa")</f>
        <v>Significativa</v>
      </c>
      <c r="O12" s="68" t="str">
        <f t="shared" ref="O12:O43" si="4">IF(N12="Significativa",IF(J12&lt;0,"Disminución","Aumento"),"Sin cambio")</f>
        <v>Disminución</v>
      </c>
      <c r="P12" s="55"/>
      <c r="Q12" s="354">
        <v>19.694828033447266</v>
      </c>
      <c r="R12" s="355">
        <v>1.032900333404541</v>
      </c>
      <c r="S12" s="346">
        <v>14.758305549621582</v>
      </c>
      <c r="T12" s="355">
        <v>0.74037718772888184</v>
      </c>
      <c r="U12" s="398">
        <f t="shared" ref="U12:U43" si="5">-(Q12-S12)</f>
        <v>-4.9365224838256836</v>
      </c>
      <c r="V12" s="399">
        <f t="shared" ref="V12:V43" si="6">SQRT(R12*R12+T12*T12)</f>
        <v>1.2708428222469292</v>
      </c>
      <c r="W12" s="399">
        <f t="shared" ref="W12:W43" si="7">U12/V12</f>
        <v>-3.8844477046324299</v>
      </c>
      <c r="X12" s="71">
        <f>IF(W12&gt;0,(1-NORMSDIST(W12)),(NORMSDIST(W12)))</f>
        <v>5.1281382337395026E-5</v>
      </c>
      <c r="Y12" s="283" t="str">
        <f t="shared" ref="Y12:Y43" si="8">IF(X12&lt;0.05,  "Significativa","No significativa")</f>
        <v>Significativa</v>
      </c>
      <c r="Z12" s="283" t="str">
        <f t="shared" ref="Z12:Z43" si="9">IF(Y12="Significativa",IF(U12&lt;0,"Disminución","Aumento"),"Sin cambio")</f>
        <v>Disminución</v>
      </c>
      <c r="AA12" s="55"/>
      <c r="AB12" s="354">
        <v>49.261196136474609</v>
      </c>
      <c r="AC12" s="355">
        <v>1.3733905553817749</v>
      </c>
      <c r="AD12" s="346">
        <v>47.629409790039062</v>
      </c>
      <c r="AE12" s="355">
        <v>1.4576734304428101</v>
      </c>
      <c r="AF12" s="398">
        <f t="shared" ref="AF12:AF43" si="10">-(AB12-AD12)</f>
        <v>-1.6317863464355469</v>
      </c>
      <c r="AG12" s="399">
        <f t="shared" ref="AG12:AG43" si="11">SQRT(AC12*AC12+AE12*AE12)</f>
        <v>2.0027514692119865</v>
      </c>
      <c r="AH12" s="399">
        <f t="shared" ref="AH12:AH43" si="12">AF12/AG12</f>
        <v>-0.81477226281980875</v>
      </c>
      <c r="AI12" s="397">
        <f>IF(AH12&gt;0,(1-NORMSDIST(AH12)),(NORMSDIST(AH12)))</f>
        <v>0.2076013403429979</v>
      </c>
      <c r="AJ12" s="151" t="str">
        <f t="shared" ref="AJ12:AJ43" si="13">IF(AI12&lt;0.05,  "Significativa","No significativa")</f>
        <v>No significativa</v>
      </c>
      <c r="AK12" s="68" t="str">
        <f t="shared" ref="AK12:AK43" si="14">IF(AJ12="Significativa",IF(AF12&lt;0,"Disminución","Aumento"),"Sin cambio")</f>
        <v>Sin cambio</v>
      </c>
      <c r="AL12" s="55"/>
      <c r="AM12" s="354">
        <v>6.8757452964782715</v>
      </c>
      <c r="AN12" s="355">
        <v>1.5913503170013428</v>
      </c>
      <c r="AO12" s="346">
        <v>4.9354791641235352</v>
      </c>
      <c r="AP12" s="355">
        <v>0.77870327234268188</v>
      </c>
      <c r="AQ12" s="398">
        <f t="shared" ref="AQ12:AQ43" si="15">-(AM12-AO12)</f>
        <v>-1.9402661323547363</v>
      </c>
      <c r="AR12" s="399">
        <f t="shared" ref="AR12:AR43" si="16">SQRT(AN12*AN12+AP12*AP12)</f>
        <v>1.7716587193298474</v>
      </c>
      <c r="AS12" s="399">
        <f t="shared" ref="AS12:AS43" si="17">AQ12/AR12</f>
        <v>-1.0951692395297594</v>
      </c>
      <c r="AT12" s="397">
        <f>IF(AS12&gt;0,(1-NORMSDIST(AS12)),(NORMSDIST(AS12)))</f>
        <v>0.13672124960004484</v>
      </c>
      <c r="AU12" s="151" t="str">
        <f t="shared" ref="AU12:AU43" si="18">IF(AT12&lt;0.05,  "Significativa","No significativa")</f>
        <v>No significativa</v>
      </c>
      <c r="AV12" s="68" t="str">
        <f t="shared" ref="AV12:AV43" si="19">IF(AU12="Significativa",IF(AQ12&lt;0,"Disminución","Aumento"),"Sin cambio")</f>
        <v>Sin cambio</v>
      </c>
      <c r="AW12" s="55"/>
      <c r="AX12" s="354">
        <v>3.19594407081604</v>
      </c>
      <c r="AY12" s="355">
        <v>0.7910081148147583</v>
      </c>
      <c r="AZ12" s="346">
        <v>2.4391109943389893</v>
      </c>
      <c r="BA12" s="355">
        <v>0.78975909948348999</v>
      </c>
      <c r="BB12" s="398">
        <f t="shared" ref="BB12:BB43" si="20">-(AX12-AZ12)</f>
        <v>-0.75683307647705078</v>
      </c>
      <c r="BC12" s="399">
        <f t="shared" ref="BC12:BC43" si="21">SQRT(AY12*AY12+BA12*BA12)</f>
        <v>1.1177715656250031</v>
      </c>
      <c r="BD12" s="399">
        <f t="shared" ref="BD12:BD43" si="22">BB12/BC12</f>
        <v>-0.67709100835273683</v>
      </c>
      <c r="BE12" s="397">
        <f>IF(BD12&gt;0,(1-NORMSDIST(BD12)),(NORMSDIST(BD12)))</f>
        <v>0.2491741067659024</v>
      </c>
      <c r="BF12" s="151" t="str">
        <f t="shared" ref="BF12:BF43" si="23">IF(BE12&lt;0.05,  "Significativa","No significativa")</f>
        <v>No significativa</v>
      </c>
      <c r="BG12" s="68" t="str">
        <f t="shared" ref="BG12:BG43" si="24">IF(BF12="Significativa",IF(BB12&lt;0,"Disminución","Aumento"),"Sin cambio")</f>
        <v>Sin cambio</v>
      </c>
      <c r="BH12" s="55"/>
      <c r="BI12" s="354">
        <v>20.214410781860352</v>
      </c>
      <c r="BJ12" s="355">
        <v>1.4137414693832397</v>
      </c>
      <c r="BK12" s="346">
        <v>21.508157730102539</v>
      </c>
      <c r="BL12" s="355">
        <v>1.2447723150253296</v>
      </c>
      <c r="BM12" s="398">
        <f t="shared" ref="BM12:BM43" si="25">-(BI12-BK12)</f>
        <v>1.2937469482421875</v>
      </c>
      <c r="BN12" s="399">
        <f t="shared" ref="BN12:BN43" si="26">SQRT(BJ12*BJ12+BL12*BL12)</f>
        <v>1.8836462137321328</v>
      </c>
      <c r="BO12" s="399">
        <f t="shared" ref="BO12:BO43" si="27">BM12/BN12</f>
        <v>0.6868311781748242</v>
      </c>
      <c r="BP12" s="397">
        <f>IF(BO12&gt;0,(1-NORMSDIST(BO12)),(NORMSDIST(BO12)))</f>
        <v>0.24609455997940533</v>
      </c>
      <c r="BQ12" s="151" t="str">
        <f t="shared" ref="BQ12:BQ43" si="28">IF(BP12&lt;0.05,  "Significativa","No significativa")</f>
        <v>No significativa</v>
      </c>
      <c r="BR12" s="68" t="str">
        <f t="shared" ref="BR12:BR43" si="29">IF(BQ12="Significativa",IF(BM12&lt;0,"Disminución","Aumento"),"Sin cambio")</f>
        <v>Sin cambio</v>
      </c>
      <c r="BS12" s="55"/>
      <c r="BT12" s="354">
        <v>14.84832763671875</v>
      </c>
      <c r="BU12" s="355">
        <v>1.6687629222869873</v>
      </c>
      <c r="BV12" s="346">
        <v>14.862886428833008</v>
      </c>
      <c r="BW12" s="355">
        <v>1.0349409580230713</v>
      </c>
      <c r="BX12" s="398">
        <f t="shared" ref="BX12:BX43" si="30">-(BT12-BV12)</f>
        <v>1.4558792114257813E-2</v>
      </c>
      <c r="BY12" s="399">
        <f t="shared" ref="BY12:BY43" si="31">SQRT(BU12*BU12+BW12*BW12)</f>
        <v>1.9636375626356097</v>
      </c>
      <c r="BZ12" s="399">
        <f t="shared" ref="BZ12:BZ43" si="32">BX12/BY12</f>
        <v>7.4141951606980297E-3</v>
      </c>
      <c r="CA12" s="397">
        <f>IF(BZ12&gt;0,(1-NORMSDIST(BZ12)),(NORMSDIST(BZ12)))</f>
        <v>0.49704219117387605</v>
      </c>
      <c r="CB12" s="151" t="str">
        <f t="shared" ref="CB12:CB43" si="33">IF(CA12&lt;0.05,  "Significativa","No significativa")</f>
        <v>No significativa</v>
      </c>
      <c r="CC12" s="68" t="str">
        <f t="shared" ref="CC12:CC43" si="34">IF(CB12="Significativa",IF(BX12&lt;0,"Disminución","Aumento"),"Sin cambio")</f>
        <v>Sin cambio</v>
      </c>
      <c r="CD12" s="55"/>
      <c r="CE12" s="354">
        <v>46.215991973876953</v>
      </c>
      <c r="CF12" s="355">
        <v>2.1788749694824219</v>
      </c>
      <c r="CG12" s="346">
        <v>47.888236999511719</v>
      </c>
      <c r="CH12" s="355">
        <v>1.4881255626678467</v>
      </c>
      <c r="CI12" s="398">
        <f t="shared" ref="CI12:CI43" si="35">-(CE12-CG12)</f>
        <v>1.6722450256347656</v>
      </c>
      <c r="CJ12" s="399">
        <f t="shared" ref="CJ12:CJ43" si="36">SQRT(CF12*CF12+CH12*CH12)</f>
        <v>2.6385628328509672</v>
      </c>
      <c r="CK12" s="399">
        <f t="shared" ref="CK12:CK43" si="37">CI12/CJ12</f>
        <v>0.63377115936553419</v>
      </c>
      <c r="CL12" s="397">
        <f>IF(CK12&gt;0,(1-NORMSDIST(CK12)),(NORMSDIST(CK12)))</f>
        <v>0.26311508878069678</v>
      </c>
      <c r="CM12" s="151" t="str">
        <f t="shared" ref="CM12:CM43" si="38">IF(CL12&lt;0.05,  "Significativa","No significativa")</f>
        <v>No significativa</v>
      </c>
      <c r="CN12" s="68" t="str">
        <f t="shared" ref="CN12:CN43" si="39">IF(CM12="Significativa",IF(CI12&lt;0,"Disminución","Aumento"),"Sin cambio")</f>
        <v>Sin cambio</v>
      </c>
    </row>
    <row r="13" spans="1:92" x14ac:dyDescent="0.2">
      <c r="A13" s="55"/>
      <c r="B13" s="51" t="s">
        <v>67</v>
      </c>
      <c r="C13" s="393">
        <v>3235.3710000000001</v>
      </c>
      <c r="D13" s="393">
        <v>3343.7930000000001</v>
      </c>
      <c r="E13" s="346">
        <v>16.913022994995117</v>
      </c>
      <c r="F13" s="71">
        <v>0.82812470197677612</v>
      </c>
      <c r="G13" s="346">
        <v>14.61313533782959</v>
      </c>
      <c r="H13" s="351">
        <v>0.94753539562225342</v>
      </c>
      <c r="I13" s="56"/>
      <c r="J13" s="330">
        <f t="shared" si="0"/>
        <v>-2.2998876571655273</v>
      </c>
      <c r="K13" s="64">
        <f t="shared" si="1"/>
        <v>1.2584171994935323</v>
      </c>
      <c r="L13" s="64">
        <f t="shared" si="2"/>
        <v>-1.8276034832416066</v>
      </c>
      <c r="M13" s="397">
        <f t="shared" ref="M13:M43" si="40">IF(L13&gt;0,(1-NORMSDIST(L13)),(NORMSDIST(L13)))</f>
        <v>3.3804541328494919E-2</v>
      </c>
      <c r="N13" s="151" t="str">
        <f t="shared" si="3"/>
        <v>Significativa</v>
      </c>
      <c r="O13" s="68" t="str">
        <f t="shared" si="4"/>
        <v>Disminución</v>
      </c>
      <c r="P13" s="55"/>
      <c r="Q13" s="354">
        <v>31.356218338012695</v>
      </c>
      <c r="R13" s="355">
        <v>1.326921820640564</v>
      </c>
      <c r="S13" s="346">
        <v>22.318246841430664</v>
      </c>
      <c r="T13" s="355">
        <v>1.0614798069000244</v>
      </c>
      <c r="U13" s="398">
        <f t="shared" si="5"/>
        <v>-9.0379714965820312</v>
      </c>
      <c r="V13" s="399">
        <f t="shared" si="6"/>
        <v>1.6992530413533418</v>
      </c>
      <c r="W13" s="399">
        <f t="shared" si="7"/>
        <v>-5.318790831401949</v>
      </c>
      <c r="X13" s="71">
        <f t="shared" ref="X13:X43" si="41">IF(W13&gt;0,(1-NORMSDIST(W13)),(NORMSDIST(W13)))</f>
        <v>5.2229570459321695E-8</v>
      </c>
      <c r="Y13" s="283" t="str">
        <f t="shared" si="8"/>
        <v>Significativa</v>
      </c>
      <c r="Z13" s="283" t="str">
        <f t="shared" si="9"/>
        <v>Disminución</v>
      </c>
      <c r="AA13" s="55"/>
      <c r="AB13" s="354">
        <v>54.654075622558594</v>
      </c>
      <c r="AC13" s="355">
        <v>1.4800728559494019</v>
      </c>
      <c r="AD13" s="346">
        <v>55.706768035888672</v>
      </c>
      <c r="AE13" s="355">
        <v>1.532575249671936</v>
      </c>
      <c r="AF13" s="398">
        <f t="shared" si="10"/>
        <v>1.0526924133300781</v>
      </c>
      <c r="AG13" s="399">
        <f t="shared" si="11"/>
        <v>2.1305873731967004</v>
      </c>
      <c r="AH13" s="399">
        <f t="shared" si="12"/>
        <v>0.49408554024735191</v>
      </c>
      <c r="AI13" s="397">
        <f t="shared" ref="AI13:AI43" si="42">IF(AH13&gt;0,(1-NORMSDIST(AH13)),(NORMSDIST(AH13)))</f>
        <v>0.31062288468652177</v>
      </c>
      <c r="AJ13" s="151" t="str">
        <f t="shared" si="13"/>
        <v>No significativa</v>
      </c>
      <c r="AK13" s="68" t="str">
        <f t="shared" si="14"/>
        <v>Sin cambio</v>
      </c>
      <c r="AL13" s="55"/>
      <c r="AM13" s="354">
        <v>9.9111976623535156</v>
      </c>
      <c r="AN13" s="355">
        <v>1.111857533454895</v>
      </c>
      <c r="AO13" s="346">
        <v>8.0746927261352539</v>
      </c>
      <c r="AP13" s="355">
        <v>1.1223163604736328</v>
      </c>
      <c r="AQ13" s="398">
        <f t="shared" si="15"/>
        <v>-1.8365049362182617</v>
      </c>
      <c r="AR13" s="399">
        <f t="shared" si="16"/>
        <v>1.5798168209280417</v>
      </c>
      <c r="AS13" s="399">
        <f t="shared" si="17"/>
        <v>-1.1624796697248938</v>
      </c>
      <c r="AT13" s="397">
        <f t="shared" ref="AT13:AT43" si="43">IF(AS13&gt;0,(1-NORMSDIST(AS13)),(NORMSDIST(AS13)))</f>
        <v>0.12252033905651159</v>
      </c>
      <c r="AU13" s="151" t="str">
        <f t="shared" si="18"/>
        <v>No significativa</v>
      </c>
      <c r="AV13" s="68" t="str">
        <f t="shared" si="19"/>
        <v>Sin cambio</v>
      </c>
      <c r="AW13" s="55"/>
      <c r="AX13" s="354">
        <v>6.0662283897399902</v>
      </c>
      <c r="AY13" s="355">
        <v>1.0946158170700073</v>
      </c>
      <c r="AZ13" s="346">
        <v>4.2337250709533691</v>
      </c>
      <c r="BA13" s="355">
        <v>1.0207566022872925</v>
      </c>
      <c r="BB13" s="398">
        <f t="shared" si="20"/>
        <v>-1.8325033187866211</v>
      </c>
      <c r="BC13" s="399">
        <f t="shared" si="21"/>
        <v>1.496705658468938</v>
      </c>
      <c r="BD13" s="399">
        <f t="shared" si="22"/>
        <v>-1.224357847795664</v>
      </c>
      <c r="BE13" s="397">
        <f t="shared" ref="BE13:BE43" si="44">IF(BD13&gt;0,(1-NORMSDIST(BD13)),(NORMSDIST(BD13)))</f>
        <v>0.11040863167785384</v>
      </c>
      <c r="BF13" s="151" t="str">
        <f t="shared" si="23"/>
        <v>No significativa</v>
      </c>
      <c r="BG13" s="68" t="str">
        <f t="shared" si="24"/>
        <v>Sin cambio</v>
      </c>
      <c r="BH13" s="55"/>
      <c r="BI13" s="354">
        <v>16.362543106079102</v>
      </c>
      <c r="BJ13" s="355">
        <v>1.4805588722229004</v>
      </c>
      <c r="BK13" s="346">
        <v>15.248012542724609</v>
      </c>
      <c r="BL13" s="355">
        <v>1.2080392837524414</v>
      </c>
      <c r="BM13" s="398">
        <f t="shared" si="25"/>
        <v>-1.1145305633544922</v>
      </c>
      <c r="BN13" s="399">
        <f t="shared" si="26"/>
        <v>1.9108672076329789</v>
      </c>
      <c r="BO13" s="399">
        <f t="shared" si="27"/>
        <v>-0.58325903490440789</v>
      </c>
      <c r="BP13" s="397">
        <f t="shared" ref="BP13:BP43" si="45">IF(BO13&gt;0,(1-NORMSDIST(BO13)),(NORMSDIST(BO13)))</f>
        <v>0.27985946755574509</v>
      </c>
      <c r="BQ13" s="151" t="str">
        <f t="shared" si="28"/>
        <v>No significativa</v>
      </c>
      <c r="BR13" s="68" t="str">
        <f t="shared" si="29"/>
        <v>Sin cambio</v>
      </c>
      <c r="BS13" s="55"/>
      <c r="BT13" s="354">
        <v>9.7890157699584961</v>
      </c>
      <c r="BU13" s="355">
        <v>1.1742562055587769</v>
      </c>
      <c r="BV13" s="346">
        <v>10.919904708862305</v>
      </c>
      <c r="BW13" s="355">
        <v>0.98809236288070679</v>
      </c>
      <c r="BX13" s="398">
        <f t="shared" si="30"/>
        <v>1.1308889389038086</v>
      </c>
      <c r="BY13" s="399">
        <f t="shared" si="31"/>
        <v>1.5346674408080974</v>
      </c>
      <c r="BZ13" s="399">
        <f t="shared" si="32"/>
        <v>0.73689511410258735</v>
      </c>
      <c r="CA13" s="397">
        <f t="shared" ref="CA13:CA43" si="46">IF(BZ13&gt;0,(1-NORMSDIST(BZ13)),(NORMSDIST(BZ13)))</f>
        <v>0.23059306775092514</v>
      </c>
      <c r="CB13" s="151" t="str">
        <f t="shared" si="33"/>
        <v>No significativa</v>
      </c>
      <c r="CC13" s="68" t="str">
        <f t="shared" si="34"/>
        <v>Sin cambio</v>
      </c>
      <c r="CD13" s="55"/>
      <c r="CE13" s="354">
        <v>37.869472503662109</v>
      </c>
      <c r="CF13" s="355">
        <v>1.6202864646911621</v>
      </c>
      <c r="CG13" s="346">
        <v>38.821540832519531</v>
      </c>
      <c r="CH13" s="355">
        <v>1.519402027130127</v>
      </c>
      <c r="CI13" s="398">
        <f t="shared" si="35"/>
        <v>0.95206832885742188</v>
      </c>
      <c r="CJ13" s="399">
        <f t="shared" si="36"/>
        <v>2.2212408126334533</v>
      </c>
      <c r="CK13" s="399">
        <f t="shared" si="37"/>
        <v>0.42862004130415332</v>
      </c>
      <c r="CL13" s="397">
        <f t="shared" ref="CL13:CL43" si="47">IF(CK13&gt;0,(1-NORMSDIST(CK13)),(NORMSDIST(CK13)))</f>
        <v>0.33409987912334627</v>
      </c>
      <c r="CM13" s="151" t="str">
        <f t="shared" si="38"/>
        <v>No significativa</v>
      </c>
      <c r="CN13" s="68" t="str">
        <f t="shared" si="39"/>
        <v>Sin cambio</v>
      </c>
    </row>
    <row r="14" spans="1:92" x14ac:dyDescent="0.2">
      <c r="A14" s="55"/>
      <c r="B14" s="51" t="s">
        <v>66</v>
      </c>
      <c r="C14" s="393">
        <v>654.83799999999997</v>
      </c>
      <c r="D14" s="393">
        <v>701.79399999999998</v>
      </c>
      <c r="E14" s="346">
        <v>16.928766250610352</v>
      </c>
      <c r="F14" s="71">
        <v>1.0119795799255371</v>
      </c>
      <c r="G14" s="346">
        <v>15.687651634216309</v>
      </c>
      <c r="H14" s="351">
        <v>0.95433527231216431</v>
      </c>
      <c r="I14" s="56"/>
      <c r="J14" s="330">
        <f t="shared" si="0"/>
        <v>-1.241114616394043</v>
      </c>
      <c r="K14" s="64">
        <f t="shared" si="1"/>
        <v>1.3909919058590525</v>
      </c>
      <c r="L14" s="64">
        <f t="shared" si="2"/>
        <v>-0.89225150136840803</v>
      </c>
      <c r="M14" s="397">
        <f t="shared" si="40"/>
        <v>0.1861290715419423</v>
      </c>
      <c r="N14" s="151" t="str">
        <f t="shared" si="3"/>
        <v>No significativa</v>
      </c>
      <c r="O14" s="68" t="str">
        <f t="shared" si="4"/>
        <v>Sin cambio</v>
      </c>
      <c r="P14" s="55"/>
      <c r="Q14" s="354">
        <v>20.179342269897461</v>
      </c>
      <c r="R14" s="355">
        <v>1.9823647737503052</v>
      </c>
      <c r="S14" s="346">
        <v>15.126946449279785</v>
      </c>
      <c r="T14" s="355">
        <v>1.1516721248626709</v>
      </c>
      <c r="U14" s="398">
        <f t="shared" si="5"/>
        <v>-5.0523958206176758</v>
      </c>
      <c r="V14" s="399">
        <f t="shared" si="6"/>
        <v>2.2926226857884395</v>
      </c>
      <c r="W14" s="399">
        <f t="shared" si="7"/>
        <v>-2.2037624646814233</v>
      </c>
      <c r="X14" s="71">
        <f t="shared" si="41"/>
        <v>1.3770526804432064E-2</v>
      </c>
      <c r="Y14" s="283" t="str">
        <f t="shared" si="8"/>
        <v>Significativa</v>
      </c>
      <c r="Z14" s="283" t="str">
        <f t="shared" si="9"/>
        <v>Disminución</v>
      </c>
      <c r="AA14" s="55"/>
      <c r="AB14" s="354">
        <v>45.93792724609375</v>
      </c>
      <c r="AC14" s="355">
        <v>2.0872342586517334</v>
      </c>
      <c r="AD14" s="346">
        <v>43.5224609375</v>
      </c>
      <c r="AE14" s="355">
        <v>1.6469941139221191</v>
      </c>
      <c r="AF14" s="398">
        <f t="shared" si="10"/>
        <v>-2.41546630859375</v>
      </c>
      <c r="AG14" s="399">
        <f t="shared" si="11"/>
        <v>2.6587847716172059</v>
      </c>
      <c r="AH14" s="399">
        <f t="shared" si="12"/>
        <v>-0.90848508475717749</v>
      </c>
      <c r="AI14" s="397">
        <f t="shared" si="42"/>
        <v>0.18181099524559557</v>
      </c>
      <c r="AJ14" s="151" t="str">
        <f t="shared" si="13"/>
        <v>No significativa</v>
      </c>
      <c r="AK14" s="68" t="str">
        <f t="shared" si="14"/>
        <v>Sin cambio</v>
      </c>
      <c r="AL14" s="55"/>
      <c r="AM14" s="354">
        <v>12.263643264770508</v>
      </c>
      <c r="AN14" s="355">
        <v>2.0498747825622559</v>
      </c>
      <c r="AO14" s="346">
        <v>10.911179542541504</v>
      </c>
      <c r="AP14" s="355">
        <v>1.9259935617446899</v>
      </c>
      <c r="AQ14" s="398">
        <f t="shared" si="15"/>
        <v>-1.3524637222290039</v>
      </c>
      <c r="AR14" s="399">
        <f t="shared" si="16"/>
        <v>2.812727826162114</v>
      </c>
      <c r="AS14" s="399">
        <f t="shared" si="17"/>
        <v>-0.48083703998989535</v>
      </c>
      <c r="AT14" s="397">
        <f t="shared" si="43"/>
        <v>0.31531616138261764</v>
      </c>
      <c r="AU14" s="151" t="str">
        <f t="shared" si="18"/>
        <v>No significativa</v>
      </c>
      <c r="AV14" s="68" t="str">
        <f t="shared" si="19"/>
        <v>Sin cambio</v>
      </c>
      <c r="AW14" s="55"/>
      <c r="AX14" s="354">
        <v>7.8181171417236328</v>
      </c>
      <c r="AY14" s="355">
        <v>1.7448660135269165</v>
      </c>
      <c r="AZ14" s="346">
        <v>5.6569309234619141</v>
      </c>
      <c r="BA14" s="355">
        <v>1.3385970592498779</v>
      </c>
      <c r="BB14" s="398">
        <f t="shared" si="20"/>
        <v>-2.1611862182617187</v>
      </c>
      <c r="BC14" s="399">
        <f t="shared" si="21"/>
        <v>2.1991815505305001</v>
      </c>
      <c r="BD14" s="399">
        <f t="shared" si="22"/>
        <v>-0.98272296697850348</v>
      </c>
      <c r="BE14" s="397">
        <f t="shared" si="44"/>
        <v>0.16287190195739534</v>
      </c>
      <c r="BF14" s="151" t="str">
        <f t="shared" si="23"/>
        <v>No significativa</v>
      </c>
      <c r="BG14" s="68" t="str">
        <f t="shared" si="24"/>
        <v>Sin cambio</v>
      </c>
      <c r="BH14" s="55"/>
      <c r="BI14" s="354">
        <v>26.032087326049805</v>
      </c>
      <c r="BJ14" s="355">
        <v>2.4271817207336426</v>
      </c>
      <c r="BK14" s="346">
        <v>21.888900756835937</v>
      </c>
      <c r="BL14" s="355">
        <v>1.2542920112609863</v>
      </c>
      <c r="BM14" s="398">
        <f t="shared" si="25"/>
        <v>-4.1431865692138672</v>
      </c>
      <c r="BN14" s="399">
        <f t="shared" si="26"/>
        <v>2.7321163143205776</v>
      </c>
      <c r="BO14" s="399">
        <f t="shared" si="27"/>
        <v>-1.5164751762203779</v>
      </c>
      <c r="BP14" s="397">
        <f t="shared" si="45"/>
        <v>6.4699621312231531E-2</v>
      </c>
      <c r="BQ14" s="151" t="str">
        <f t="shared" si="28"/>
        <v>No significativa</v>
      </c>
      <c r="BR14" s="68" t="str">
        <f t="shared" si="29"/>
        <v>Sin cambio</v>
      </c>
      <c r="BS14" s="55"/>
      <c r="BT14" s="354">
        <v>11.230411529541016</v>
      </c>
      <c r="BU14" s="355">
        <v>1.7959823608398437</v>
      </c>
      <c r="BV14" s="346">
        <v>13.054400444030762</v>
      </c>
      <c r="BW14" s="355">
        <v>1.3876829147338867</v>
      </c>
      <c r="BX14" s="398">
        <f t="shared" si="30"/>
        <v>1.8239889144897461</v>
      </c>
      <c r="BY14" s="399">
        <f t="shared" si="31"/>
        <v>2.2696291574378828</v>
      </c>
      <c r="BZ14" s="399">
        <f t="shared" si="32"/>
        <v>0.80365063539666237</v>
      </c>
      <c r="CA14" s="397">
        <f t="shared" si="46"/>
        <v>0.21079938549219113</v>
      </c>
      <c r="CB14" s="151" t="str">
        <f t="shared" si="33"/>
        <v>No significativa</v>
      </c>
      <c r="CC14" s="68" t="str">
        <f t="shared" si="34"/>
        <v>Sin cambio</v>
      </c>
      <c r="CD14" s="55"/>
      <c r="CE14" s="354">
        <v>35.535812377929688</v>
      </c>
      <c r="CF14" s="355">
        <v>1.8316382169723511</v>
      </c>
      <c r="CG14" s="346">
        <v>38.023979187011719</v>
      </c>
      <c r="CH14" s="355">
        <v>2.023165225982666</v>
      </c>
      <c r="CI14" s="398">
        <f t="shared" si="35"/>
        <v>2.4881668090820313</v>
      </c>
      <c r="CJ14" s="399">
        <f t="shared" si="36"/>
        <v>2.7291200210872266</v>
      </c>
      <c r="CK14" s="399">
        <f t="shared" si="37"/>
        <v>0.91171029117685909</v>
      </c>
      <c r="CL14" s="397">
        <f t="shared" si="47"/>
        <v>0.18096062254486533</v>
      </c>
      <c r="CM14" s="151" t="str">
        <f t="shared" si="38"/>
        <v>No significativa</v>
      </c>
      <c r="CN14" s="68" t="str">
        <f t="shared" si="39"/>
        <v>Sin cambio</v>
      </c>
    </row>
    <row r="15" spans="1:92" x14ac:dyDescent="0.2">
      <c r="A15" s="55"/>
      <c r="B15" s="51" t="s">
        <v>65</v>
      </c>
      <c r="C15" s="393">
        <v>842.08699999999999</v>
      </c>
      <c r="D15" s="393">
        <v>868.47500000000002</v>
      </c>
      <c r="E15" s="346">
        <v>24.106416702270508</v>
      </c>
      <c r="F15" s="71">
        <v>1.3921480178833008</v>
      </c>
      <c r="G15" s="346">
        <v>19.234981536865234</v>
      </c>
      <c r="H15" s="351">
        <v>0.75136232376098633</v>
      </c>
      <c r="I15" s="56"/>
      <c r="J15" s="330">
        <f t="shared" si="0"/>
        <v>-4.8714351654052734</v>
      </c>
      <c r="K15" s="64">
        <f t="shared" si="1"/>
        <v>1.5819675866666525</v>
      </c>
      <c r="L15" s="64">
        <f t="shared" si="2"/>
        <v>-3.0793520717259599</v>
      </c>
      <c r="M15" s="397">
        <f t="shared" si="40"/>
        <v>1.0372568236967489E-3</v>
      </c>
      <c r="N15" s="151" t="str">
        <f t="shared" si="3"/>
        <v>Significativa</v>
      </c>
      <c r="O15" s="68" t="str">
        <f t="shared" si="4"/>
        <v>Disminución</v>
      </c>
      <c r="P15" s="55"/>
      <c r="Q15" s="354">
        <v>19.217729568481445</v>
      </c>
      <c r="R15" s="355">
        <v>1.1679332256317139</v>
      </c>
      <c r="S15" s="346">
        <v>12.193326950073242</v>
      </c>
      <c r="T15" s="355">
        <v>0.72889351844787598</v>
      </c>
      <c r="U15" s="398">
        <f t="shared" si="5"/>
        <v>-7.0244026184082031</v>
      </c>
      <c r="V15" s="399">
        <f t="shared" si="6"/>
        <v>1.3767184827588479</v>
      </c>
      <c r="W15" s="399">
        <f t="shared" si="7"/>
        <v>-5.1022795919262958</v>
      </c>
      <c r="X15" s="71">
        <f t="shared" si="41"/>
        <v>1.6779323698449346E-7</v>
      </c>
      <c r="Y15" s="283" t="str">
        <f t="shared" si="8"/>
        <v>Significativa</v>
      </c>
      <c r="Z15" s="283" t="str">
        <f t="shared" si="9"/>
        <v>Disminución</v>
      </c>
      <c r="AA15" s="55"/>
      <c r="AB15" s="354">
        <v>59.973613739013672</v>
      </c>
      <c r="AC15" s="355">
        <v>1.3760830163955688</v>
      </c>
      <c r="AD15" s="346">
        <v>61.041595458984375</v>
      </c>
      <c r="AE15" s="355">
        <v>1.4019883871078491</v>
      </c>
      <c r="AF15" s="398">
        <f t="shared" si="10"/>
        <v>1.0679817199707031</v>
      </c>
      <c r="AG15" s="399">
        <f t="shared" si="11"/>
        <v>1.9644785327403289</v>
      </c>
      <c r="AH15" s="399">
        <f t="shared" si="12"/>
        <v>0.54364641922603918</v>
      </c>
      <c r="AI15" s="397">
        <f t="shared" si="42"/>
        <v>0.29334240509969323</v>
      </c>
      <c r="AJ15" s="151" t="str">
        <f t="shared" si="13"/>
        <v>No significativa</v>
      </c>
      <c r="AK15" s="68" t="str">
        <f t="shared" si="14"/>
        <v>Sin cambio</v>
      </c>
      <c r="AL15" s="55"/>
      <c r="AM15" s="354">
        <v>22.13749885559082</v>
      </c>
      <c r="AN15" s="355">
        <v>1.7834558486938477</v>
      </c>
      <c r="AO15" s="346">
        <v>17.658424377441406</v>
      </c>
      <c r="AP15" s="355">
        <v>1.323285698890686</v>
      </c>
      <c r="AQ15" s="398">
        <f t="shared" si="15"/>
        <v>-4.4790744781494141</v>
      </c>
      <c r="AR15" s="399">
        <f t="shared" si="16"/>
        <v>2.220765589865104</v>
      </c>
      <c r="AS15" s="399">
        <f t="shared" si="17"/>
        <v>-2.0169055656259003</v>
      </c>
      <c r="AT15" s="397">
        <f t="shared" si="43"/>
        <v>2.185268457864022E-2</v>
      </c>
      <c r="AU15" s="151" t="str">
        <f t="shared" si="18"/>
        <v>Significativa</v>
      </c>
      <c r="AV15" s="68" t="str">
        <f t="shared" si="19"/>
        <v>Disminución</v>
      </c>
      <c r="AW15" s="55"/>
      <c r="AX15" s="354">
        <v>21.016000747680664</v>
      </c>
      <c r="AY15" s="355">
        <v>2.2983171939849854</v>
      </c>
      <c r="AZ15" s="346">
        <v>11.487377166748047</v>
      </c>
      <c r="BA15" s="355">
        <v>1.8343033790588379</v>
      </c>
      <c r="BB15" s="398">
        <f t="shared" si="20"/>
        <v>-9.5286235809326172</v>
      </c>
      <c r="BC15" s="399">
        <f t="shared" si="21"/>
        <v>2.9405664098254416</v>
      </c>
      <c r="BD15" s="399">
        <f t="shared" si="22"/>
        <v>-3.2404041442812566</v>
      </c>
      <c r="BE15" s="397">
        <f t="shared" si="44"/>
        <v>5.968019777699312E-4</v>
      </c>
      <c r="BF15" s="151" t="str">
        <f t="shared" si="23"/>
        <v>Significativa</v>
      </c>
      <c r="BG15" s="68" t="str">
        <f t="shared" si="24"/>
        <v>Disminución</v>
      </c>
      <c r="BH15" s="55"/>
      <c r="BI15" s="354">
        <v>31.183120727539063</v>
      </c>
      <c r="BJ15" s="355">
        <v>2.0391290187835693</v>
      </c>
      <c r="BK15" s="346">
        <v>18.73847770690918</v>
      </c>
      <c r="BL15" s="355">
        <v>1.3028882741928101</v>
      </c>
      <c r="BM15" s="398">
        <f t="shared" si="25"/>
        <v>-12.444643020629883</v>
      </c>
      <c r="BN15" s="399">
        <f t="shared" si="26"/>
        <v>2.4198274753118993</v>
      </c>
      <c r="BO15" s="399">
        <f t="shared" si="27"/>
        <v>-5.1427811063372824</v>
      </c>
      <c r="BP15" s="397">
        <f t="shared" si="45"/>
        <v>1.3535048008839387E-7</v>
      </c>
      <c r="BQ15" s="151" t="str">
        <f t="shared" si="28"/>
        <v>Significativa</v>
      </c>
      <c r="BR15" s="68" t="str">
        <f t="shared" si="29"/>
        <v>Disminución</v>
      </c>
      <c r="BS15" s="55"/>
      <c r="BT15" s="354">
        <v>21.616649627685547</v>
      </c>
      <c r="BU15" s="355">
        <v>1.6936355829238892</v>
      </c>
      <c r="BV15" s="346">
        <v>20.56340217590332</v>
      </c>
      <c r="BW15" s="355">
        <v>1.5101097822189331</v>
      </c>
      <c r="BX15" s="398">
        <f t="shared" si="30"/>
        <v>-1.0532474517822266</v>
      </c>
      <c r="BY15" s="399">
        <f t="shared" si="31"/>
        <v>2.2691040174701675</v>
      </c>
      <c r="BZ15" s="399">
        <f t="shared" si="32"/>
        <v>-0.46416887179834798</v>
      </c>
      <c r="CA15" s="397">
        <f t="shared" si="46"/>
        <v>0.32126338063442539</v>
      </c>
      <c r="CB15" s="151" t="str">
        <f t="shared" si="33"/>
        <v>No significativa</v>
      </c>
      <c r="CC15" s="68" t="str">
        <f t="shared" si="34"/>
        <v>Sin cambio</v>
      </c>
      <c r="CD15" s="55"/>
      <c r="CE15" s="354">
        <v>54.824619293212891</v>
      </c>
      <c r="CF15" s="355">
        <v>1.6912870407104492</v>
      </c>
      <c r="CG15" s="346">
        <v>50.235641479492188</v>
      </c>
      <c r="CH15" s="355">
        <v>1.7153435945510864</v>
      </c>
      <c r="CI15" s="398">
        <f t="shared" si="35"/>
        <v>-4.5889778137207031</v>
      </c>
      <c r="CJ15" s="399">
        <f t="shared" si="36"/>
        <v>2.4089116840271565</v>
      </c>
      <c r="CK15" s="399">
        <f t="shared" si="37"/>
        <v>-1.905000438226514</v>
      </c>
      <c r="CL15" s="397">
        <f t="shared" si="47"/>
        <v>2.83900070695127E-2</v>
      </c>
      <c r="CM15" s="151" t="str">
        <f t="shared" si="38"/>
        <v>Significativa</v>
      </c>
      <c r="CN15" s="68" t="str">
        <f t="shared" si="39"/>
        <v>Disminución</v>
      </c>
    </row>
    <row r="16" spans="1:92" x14ac:dyDescent="0.2">
      <c r="A16" s="55"/>
      <c r="B16" s="51" t="s">
        <v>64</v>
      </c>
      <c r="C16" s="393">
        <v>2790.03</v>
      </c>
      <c r="D16" s="393">
        <v>2862.143</v>
      </c>
      <c r="E16" s="346">
        <v>12.163346290588379</v>
      </c>
      <c r="F16" s="71">
        <v>0.66931682825088501</v>
      </c>
      <c r="G16" s="346">
        <v>12.510066986083984</v>
      </c>
      <c r="H16" s="351">
        <v>0.67016148567199707</v>
      </c>
      <c r="I16" s="56"/>
      <c r="J16" s="330">
        <f t="shared" si="0"/>
        <v>0.34672069549560547</v>
      </c>
      <c r="K16" s="64">
        <f t="shared" si="1"/>
        <v>0.94715438734027046</v>
      </c>
      <c r="L16" s="64">
        <f t="shared" si="2"/>
        <v>0.36606565954811349</v>
      </c>
      <c r="M16" s="397">
        <f t="shared" si="40"/>
        <v>0.35715804069228052</v>
      </c>
      <c r="N16" s="151" t="str">
        <f t="shared" si="3"/>
        <v>No significativa</v>
      </c>
      <c r="O16" s="68" t="str">
        <f t="shared" si="4"/>
        <v>Sin cambio</v>
      </c>
      <c r="P16" s="55"/>
      <c r="Q16" s="354">
        <v>17.568090438842773</v>
      </c>
      <c r="R16" s="355">
        <v>0.96743553876876831</v>
      </c>
      <c r="S16" s="346">
        <v>14.405184745788574</v>
      </c>
      <c r="T16" s="355">
        <v>0.94451355934143066</v>
      </c>
      <c r="U16" s="398">
        <f t="shared" si="5"/>
        <v>-3.1629056930541992</v>
      </c>
      <c r="V16" s="399">
        <f t="shared" si="6"/>
        <v>1.3520493280397115</v>
      </c>
      <c r="W16" s="399">
        <f t="shared" si="7"/>
        <v>-2.3393419363182439</v>
      </c>
      <c r="X16" s="71">
        <f t="shared" si="41"/>
        <v>9.6588719819319119E-3</v>
      </c>
      <c r="Y16" s="283" t="str">
        <f t="shared" si="8"/>
        <v>Significativa</v>
      </c>
      <c r="Z16" s="283" t="str">
        <f t="shared" si="9"/>
        <v>Disminución</v>
      </c>
      <c r="AA16" s="55"/>
      <c r="AB16" s="354">
        <v>34.302822113037109</v>
      </c>
      <c r="AC16" s="355">
        <v>1.5626815557479858</v>
      </c>
      <c r="AD16" s="346">
        <v>34.328788757324219</v>
      </c>
      <c r="AE16" s="355">
        <v>1.3931660652160645</v>
      </c>
      <c r="AF16" s="398">
        <f t="shared" si="10"/>
        <v>2.5966644287109375E-2</v>
      </c>
      <c r="AG16" s="399">
        <f t="shared" si="11"/>
        <v>2.0935341721463629</v>
      </c>
      <c r="AH16" s="399">
        <f t="shared" si="12"/>
        <v>1.2403257913142866E-2</v>
      </c>
      <c r="AI16" s="397">
        <f t="shared" si="42"/>
        <v>0.49505194287289911</v>
      </c>
      <c r="AJ16" s="151" t="str">
        <f t="shared" si="13"/>
        <v>No significativa</v>
      </c>
      <c r="AK16" s="68" t="str">
        <f t="shared" si="14"/>
        <v>Sin cambio</v>
      </c>
      <c r="AL16" s="55"/>
      <c r="AM16" s="354">
        <v>4.3903112411499023</v>
      </c>
      <c r="AN16" s="355">
        <v>0.7718932032585144</v>
      </c>
      <c r="AO16" s="346">
        <v>5.398402214050293</v>
      </c>
      <c r="AP16" s="355">
        <v>0.94490963220596313</v>
      </c>
      <c r="AQ16" s="398">
        <f t="shared" si="15"/>
        <v>1.0080909729003906</v>
      </c>
      <c r="AR16" s="399">
        <f t="shared" si="16"/>
        <v>1.2201120154609981</v>
      </c>
      <c r="AS16" s="399">
        <f t="shared" si="17"/>
        <v>0.82622821521801093</v>
      </c>
      <c r="AT16" s="397">
        <f t="shared" si="43"/>
        <v>0.20433732279348804</v>
      </c>
      <c r="AU16" s="151" t="str">
        <f t="shared" si="18"/>
        <v>No significativa</v>
      </c>
      <c r="AV16" s="68" t="str">
        <f t="shared" si="19"/>
        <v>Sin cambio</v>
      </c>
      <c r="AW16" s="55"/>
      <c r="AX16" s="354">
        <v>5.3096561431884766</v>
      </c>
      <c r="AY16" s="355">
        <v>1.137203574180603</v>
      </c>
      <c r="AZ16" s="346">
        <v>5.3761115074157715</v>
      </c>
      <c r="BA16" s="355">
        <v>0.94527566432952881</v>
      </c>
      <c r="BB16" s="398">
        <f t="shared" si="20"/>
        <v>6.6455364227294922E-2</v>
      </c>
      <c r="BC16" s="399">
        <f t="shared" si="21"/>
        <v>1.478775862226176</v>
      </c>
      <c r="BD16" s="399">
        <f t="shared" si="22"/>
        <v>4.4939443444290343E-2</v>
      </c>
      <c r="BE16" s="397">
        <f t="shared" si="44"/>
        <v>0.48207778863298401</v>
      </c>
      <c r="BF16" s="151" t="str">
        <f t="shared" si="23"/>
        <v>No significativa</v>
      </c>
      <c r="BG16" s="68" t="str">
        <f t="shared" si="24"/>
        <v>Sin cambio</v>
      </c>
      <c r="BH16" s="55"/>
      <c r="BI16" s="354">
        <v>20.76988410949707</v>
      </c>
      <c r="BJ16" s="355">
        <v>1.4949600696563721</v>
      </c>
      <c r="BK16" s="346">
        <v>21.173994064331055</v>
      </c>
      <c r="BL16" s="355">
        <v>1.4748079776763916</v>
      </c>
      <c r="BM16" s="398">
        <f t="shared" si="25"/>
        <v>0.40410995483398438</v>
      </c>
      <c r="BN16" s="399">
        <f t="shared" si="26"/>
        <v>2.0999914716219474</v>
      </c>
      <c r="BO16" s="399">
        <f t="shared" si="27"/>
        <v>0.19243409332603928</v>
      </c>
      <c r="BP16" s="397">
        <f t="shared" si="45"/>
        <v>0.42370109440379422</v>
      </c>
      <c r="BQ16" s="151" t="str">
        <f t="shared" si="28"/>
        <v>No significativa</v>
      </c>
      <c r="BR16" s="68" t="str">
        <f t="shared" si="29"/>
        <v>Sin cambio</v>
      </c>
      <c r="BS16" s="55"/>
      <c r="BT16" s="354">
        <v>11.45439338684082</v>
      </c>
      <c r="BU16" s="355">
        <v>1.2922865152359009</v>
      </c>
      <c r="BV16" s="346">
        <v>11.648683547973633</v>
      </c>
      <c r="BW16" s="355">
        <v>1.0066839456558228</v>
      </c>
      <c r="BX16" s="398">
        <f t="shared" si="30"/>
        <v>0.1942901611328125</v>
      </c>
      <c r="BY16" s="399">
        <f t="shared" si="31"/>
        <v>1.6381138555978714</v>
      </c>
      <c r="BZ16" s="399">
        <f t="shared" si="32"/>
        <v>0.11860601781058824</v>
      </c>
      <c r="CA16" s="397">
        <f t="shared" si="46"/>
        <v>0.45279374874343226</v>
      </c>
      <c r="CB16" s="151" t="str">
        <f t="shared" si="33"/>
        <v>No significativa</v>
      </c>
      <c r="CC16" s="68" t="str">
        <f t="shared" si="34"/>
        <v>Sin cambio</v>
      </c>
      <c r="CD16" s="55"/>
      <c r="CE16" s="354">
        <v>40.671318054199219</v>
      </c>
      <c r="CF16" s="355">
        <v>1.829337477684021</v>
      </c>
      <c r="CG16" s="346">
        <v>40.671096801757813</v>
      </c>
      <c r="CH16" s="355">
        <v>1.7994716167449951</v>
      </c>
      <c r="CI16" s="398">
        <f t="shared" si="35"/>
        <v>-2.2125244140625E-4</v>
      </c>
      <c r="CJ16" s="399">
        <f t="shared" si="36"/>
        <v>2.566042421069882</v>
      </c>
      <c r="CK16" s="399">
        <f t="shared" si="37"/>
        <v>-8.6223220469598216E-5</v>
      </c>
      <c r="CL16" s="397">
        <f t="shared" si="47"/>
        <v>0.49996560191184491</v>
      </c>
      <c r="CM16" s="151" t="str">
        <f t="shared" si="38"/>
        <v>No significativa</v>
      </c>
      <c r="CN16" s="68" t="str">
        <f t="shared" si="39"/>
        <v>Sin cambio</v>
      </c>
    </row>
    <row r="17" spans="1:92" x14ac:dyDescent="0.2">
      <c r="A17" s="55"/>
      <c r="B17" s="51" t="s">
        <v>63</v>
      </c>
      <c r="C17" s="393">
        <v>663.71900000000005</v>
      </c>
      <c r="D17" s="393">
        <v>689.20799999999997</v>
      </c>
      <c r="E17" s="346">
        <v>18.755828857421875</v>
      </c>
      <c r="F17" s="71">
        <v>0.86000943183898926</v>
      </c>
      <c r="G17" s="346">
        <v>18.848592758178711</v>
      </c>
      <c r="H17" s="351">
        <v>0.90776467323303223</v>
      </c>
      <c r="I17" s="56"/>
      <c r="J17" s="330">
        <f t="shared" si="0"/>
        <v>9.2763900756835938E-2</v>
      </c>
      <c r="K17" s="64">
        <f t="shared" si="1"/>
        <v>1.2504610848890481</v>
      </c>
      <c r="L17" s="64">
        <f t="shared" si="2"/>
        <v>7.4183756598124581E-2</v>
      </c>
      <c r="M17" s="397">
        <f t="shared" si="40"/>
        <v>0.47043208529579938</v>
      </c>
      <c r="N17" s="151" t="str">
        <f t="shared" si="3"/>
        <v>No significativa</v>
      </c>
      <c r="O17" s="68" t="str">
        <f t="shared" si="4"/>
        <v>Sin cambio</v>
      </c>
      <c r="P17" s="55"/>
      <c r="Q17" s="354">
        <v>16.405586242675781</v>
      </c>
      <c r="R17" s="355">
        <v>0.96013098955154419</v>
      </c>
      <c r="S17" s="346">
        <v>14.587468147277832</v>
      </c>
      <c r="T17" s="355">
        <v>0.72554987668991089</v>
      </c>
      <c r="U17" s="398">
        <f t="shared" si="5"/>
        <v>-1.8181180953979492</v>
      </c>
      <c r="V17" s="399">
        <f t="shared" si="6"/>
        <v>1.2034426204277346</v>
      </c>
      <c r="W17" s="399">
        <f t="shared" si="7"/>
        <v>-1.5107642562565575</v>
      </c>
      <c r="X17" s="71">
        <f t="shared" si="41"/>
        <v>6.542426227087407E-2</v>
      </c>
      <c r="Y17" s="283" t="str">
        <f t="shared" si="8"/>
        <v>No significativa</v>
      </c>
      <c r="Z17" s="283" t="str">
        <f t="shared" si="9"/>
        <v>Sin cambio</v>
      </c>
      <c r="AA17" s="55"/>
      <c r="AB17" s="354">
        <v>55.76275634765625</v>
      </c>
      <c r="AC17" s="355">
        <v>1.6903295516967773</v>
      </c>
      <c r="AD17" s="346">
        <v>50.769721984863281</v>
      </c>
      <c r="AE17" s="355">
        <v>1.4811649322509766</v>
      </c>
      <c r="AF17" s="398">
        <f t="shared" si="10"/>
        <v>-4.9930343627929687</v>
      </c>
      <c r="AG17" s="399">
        <f t="shared" si="11"/>
        <v>2.2474571297066976</v>
      </c>
      <c r="AH17" s="399">
        <f t="shared" si="12"/>
        <v>-2.2216371991240518</v>
      </c>
      <c r="AI17" s="397">
        <f t="shared" si="42"/>
        <v>1.3153916904870633E-2</v>
      </c>
      <c r="AJ17" s="151" t="str">
        <f t="shared" si="13"/>
        <v>Significativa</v>
      </c>
      <c r="AK17" s="68" t="str">
        <f t="shared" si="14"/>
        <v>Disminución</v>
      </c>
      <c r="AL17" s="55"/>
      <c r="AM17" s="354">
        <v>12.059621810913086</v>
      </c>
      <c r="AN17" s="355">
        <v>1.1890721321105957</v>
      </c>
      <c r="AO17" s="346">
        <v>10.047329902648926</v>
      </c>
      <c r="AP17" s="355">
        <v>1.2586643695831299</v>
      </c>
      <c r="AQ17" s="398">
        <f t="shared" si="15"/>
        <v>-2.0122919082641602</v>
      </c>
      <c r="AR17" s="399">
        <f t="shared" si="16"/>
        <v>1.7315104766128722</v>
      </c>
      <c r="AS17" s="399">
        <f t="shared" si="17"/>
        <v>-1.1621598225617116</v>
      </c>
      <c r="AT17" s="397">
        <f t="shared" si="43"/>
        <v>0.12258527563894721</v>
      </c>
      <c r="AU17" s="151" t="str">
        <f t="shared" si="18"/>
        <v>No significativa</v>
      </c>
      <c r="AV17" s="68" t="str">
        <f t="shared" si="19"/>
        <v>Sin cambio</v>
      </c>
      <c r="AW17" s="55"/>
      <c r="AX17" s="354">
        <v>3.2741267681121826</v>
      </c>
      <c r="AY17" s="355">
        <v>0.60298615694046021</v>
      </c>
      <c r="AZ17" s="346">
        <v>3.0262272357940674</v>
      </c>
      <c r="BA17" s="355">
        <v>0.63707256317138672</v>
      </c>
      <c r="BB17" s="398">
        <f t="shared" si="20"/>
        <v>-0.24789953231811523</v>
      </c>
      <c r="BC17" s="399">
        <f t="shared" si="21"/>
        <v>0.87718513223126726</v>
      </c>
      <c r="BD17" s="399">
        <f t="shared" si="22"/>
        <v>-0.28260799597405539</v>
      </c>
      <c r="BE17" s="397">
        <f t="shared" si="44"/>
        <v>0.38873867510466148</v>
      </c>
      <c r="BF17" s="151" t="str">
        <f t="shared" si="23"/>
        <v>No significativa</v>
      </c>
      <c r="BG17" s="68" t="str">
        <f t="shared" si="24"/>
        <v>Sin cambio</v>
      </c>
      <c r="BH17" s="55"/>
      <c r="BI17" s="354">
        <v>19.861116409301758</v>
      </c>
      <c r="BJ17" s="355">
        <v>1.56212317943573</v>
      </c>
      <c r="BK17" s="346">
        <v>22.28761100769043</v>
      </c>
      <c r="BL17" s="355">
        <v>1.4364610910415649</v>
      </c>
      <c r="BM17" s="398">
        <f t="shared" si="25"/>
        <v>2.4264945983886719</v>
      </c>
      <c r="BN17" s="399">
        <f t="shared" si="26"/>
        <v>2.1221803160444961</v>
      </c>
      <c r="BO17" s="399">
        <f t="shared" si="27"/>
        <v>1.1433969960250048</v>
      </c>
      <c r="BP17" s="397">
        <f t="shared" si="45"/>
        <v>0.12643689957540394</v>
      </c>
      <c r="BQ17" s="151" t="str">
        <f t="shared" si="28"/>
        <v>No significativa</v>
      </c>
      <c r="BR17" s="68" t="str">
        <f t="shared" si="29"/>
        <v>Sin cambio</v>
      </c>
      <c r="BS17" s="55"/>
      <c r="BT17" s="354">
        <v>8.5557289123535156</v>
      </c>
      <c r="BU17" s="355">
        <v>1.0099226236343384</v>
      </c>
      <c r="BV17" s="346">
        <v>11.404250144958496</v>
      </c>
      <c r="BW17" s="355">
        <v>1.032498836517334</v>
      </c>
      <c r="BX17" s="398">
        <f t="shared" si="30"/>
        <v>2.8485212326049805</v>
      </c>
      <c r="BY17" s="399">
        <f t="shared" si="31"/>
        <v>1.4442982909143505</v>
      </c>
      <c r="BZ17" s="399">
        <f t="shared" si="32"/>
        <v>1.9722527199015449</v>
      </c>
      <c r="CA17" s="397">
        <f t="shared" si="46"/>
        <v>2.4290382020247914E-2</v>
      </c>
      <c r="CB17" s="151" t="str">
        <f t="shared" si="33"/>
        <v>Significativa</v>
      </c>
      <c r="CC17" s="68" t="str">
        <f t="shared" si="34"/>
        <v>Aumento</v>
      </c>
      <c r="CD17" s="55"/>
      <c r="CE17" s="354">
        <v>39.578197479248047</v>
      </c>
      <c r="CF17" s="355">
        <v>1.9641945362091064</v>
      </c>
      <c r="CG17" s="346">
        <v>40.681186676025391</v>
      </c>
      <c r="CH17" s="355">
        <v>1.6453791856765747</v>
      </c>
      <c r="CI17" s="398">
        <f t="shared" si="35"/>
        <v>1.1029891967773437</v>
      </c>
      <c r="CJ17" s="399">
        <f t="shared" si="36"/>
        <v>2.5622905457288434</v>
      </c>
      <c r="CK17" s="399">
        <f t="shared" si="37"/>
        <v>0.43046999436342165</v>
      </c>
      <c r="CL17" s="397">
        <f t="shared" si="47"/>
        <v>0.33342689453212859</v>
      </c>
      <c r="CM17" s="151" t="str">
        <f t="shared" si="38"/>
        <v>No significativa</v>
      </c>
      <c r="CN17" s="68" t="str">
        <f t="shared" si="39"/>
        <v>Sin cambio</v>
      </c>
    </row>
    <row r="18" spans="1:92" ht="12" customHeight="1" x14ac:dyDescent="0.2">
      <c r="A18" s="55"/>
      <c r="B18" s="51" t="s">
        <v>62</v>
      </c>
      <c r="C18" s="393">
        <v>4926.2839999999997</v>
      </c>
      <c r="D18" s="393">
        <v>5064.1980000000003</v>
      </c>
      <c r="E18" s="346">
        <v>35.014240264892578</v>
      </c>
      <c r="F18" s="71">
        <v>1.218809962272644</v>
      </c>
      <c r="G18" s="346">
        <v>33.48040771484375</v>
      </c>
      <c r="H18" s="351">
        <v>1.2038838863372803</v>
      </c>
      <c r="I18" s="56"/>
      <c r="J18" s="330">
        <f t="shared" si="0"/>
        <v>-1.5338325500488281</v>
      </c>
      <c r="K18" s="64">
        <f t="shared" si="1"/>
        <v>1.7131357610877187</v>
      </c>
      <c r="L18" s="64">
        <f t="shared" si="2"/>
        <v>-0.89533625115323856</v>
      </c>
      <c r="M18" s="397">
        <f t="shared" si="40"/>
        <v>0.18530368363467709</v>
      </c>
      <c r="N18" s="151" t="str">
        <f t="shared" si="3"/>
        <v>No significativa</v>
      </c>
      <c r="O18" s="68" t="str">
        <f t="shared" si="4"/>
        <v>Sin cambio</v>
      </c>
      <c r="P18" s="55"/>
      <c r="Q18" s="354">
        <v>35.387870788574219</v>
      </c>
      <c r="R18" s="355">
        <v>1.8820619583129883</v>
      </c>
      <c r="S18" s="346">
        <v>24.942508697509766</v>
      </c>
      <c r="T18" s="355">
        <v>1.4086557626724243</v>
      </c>
      <c r="U18" s="398">
        <f t="shared" si="5"/>
        <v>-10.445362091064453</v>
      </c>
      <c r="V18" s="399">
        <f t="shared" si="6"/>
        <v>2.3508441617085447</v>
      </c>
      <c r="W18" s="399">
        <f t="shared" si="7"/>
        <v>-4.4432388421157532</v>
      </c>
      <c r="X18" s="71">
        <f t="shared" si="41"/>
        <v>4.4307350635217058E-6</v>
      </c>
      <c r="Y18" s="283" t="str">
        <f t="shared" si="8"/>
        <v>Significativa</v>
      </c>
      <c r="Z18" s="283" t="str">
        <f t="shared" si="9"/>
        <v>Disminución</v>
      </c>
      <c r="AA18" s="55"/>
      <c r="AB18" s="354">
        <v>82.370201110839844</v>
      </c>
      <c r="AC18" s="355">
        <v>1.0317518711090088</v>
      </c>
      <c r="AD18" s="346">
        <v>83.287605285644531</v>
      </c>
      <c r="AE18" s="355">
        <v>1.034029483795166</v>
      </c>
      <c r="AF18" s="398">
        <f t="shared" si="10"/>
        <v>0.9174041748046875</v>
      </c>
      <c r="AG18" s="399">
        <f t="shared" si="11"/>
        <v>1.4607288923323993</v>
      </c>
      <c r="AH18" s="399">
        <f t="shared" si="12"/>
        <v>0.62804547758334173</v>
      </c>
      <c r="AI18" s="397">
        <f t="shared" si="42"/>
        <v>0.26498707426201973</v>
      </c>
      <c r="AJ18" s="151" t="str">
        <f t="shared" si="13"/>
        <v>No significativa</v>
      </c>
      <c r="AK18" s="68" t="str">
        <f t="shared" si="14"/>
        <v>Sin cambio</v>
      </c>
      <c r="AL18" s="55"/>
      <c r="AM18" s="354">
        <v>33.250843048095703</v>
      </c>
      <c r="AN18" s="355">
        <v>2.5793046951293945</v>
      </c>
      <c r="AO18" s="346">
        <v>29.147556304931641</v>
      </c>
      <c r="AP18" s="355">
        <v>2.0869307518005371</v>
      </c>
      <c r="AQ18" s="398">
        <f t="shared" si="15"/>
        <v>-4.1032867431640625</v>
      </c>
      <c r="AR18" s="399">
        <f t="shared" si="16"/>
        <v>3.3178445824250558</v>
      </c>
      <c r="AS18" s="399">
        <f t="shared" si="17"/>
        <v>-1.2367326561646588</v>
      </c>
      <c r="AT18" s="397">
        <f t="shared" si="43"/>
        <v>0.10809317540468039</v>
      </c>
      <c r="AU18" s="151" t="str">
        <f t="shared" si="18"/>
        <v>No significativa</v>
      </c>
      <c r="AV18" s="68" t="str">
        <f t="shared" si="19"/>
        <v>Sin cambio</v>
      </c>
      <c r="AW18" s="55"/>
      <c r="AX18" s="354">
        <v>34.070365905761719</v>
      </c>
      <c r="AY18" s="355">
        <v>3.2944910526275635</v>
      </c>
      <c r="AZ18" s="346">
        <v>34.849643707275391</v>
      </c>
      <c r="BA18" s="355">
        <v>3.8944053649902344</v>
      </c>
      <c r="BB18" s="398">
        <f t="shared" si="20"/>
        <v>0.77927780151367188</v>
      </c>
      <c r="BC18" s="399">
        <f t="shared" si="21"/>
        <v>5.1009866146371907</v>
      </c>
      <c r="BD18" s="399">
        <f t="shared" si="22"/>
        <v>0.15277001497662199</v>
      </c>
      <c r="BE18" s="397">
        <f t="shared" si="44"/>
        <v>0.43928982235318437</v>
      </c>
      <c r="BF18" s="151" t="str">
        <f t="shared" si="23"/>
        <v>No significativa</v>
      </c>
      <c r="BG18" s="68" t="str">
        <f t="shared" si="24"/>
        <v>Sin cambio</v>
      </c>
      <c r="BH18" s="55"/>
      <c r="BI18" s="354">
        <v>30.311914443969727</v>
      </c>
      <c r="BJ18" s="355">
        <v>1.82246994972229</v>
      </c>
      <c r="BK18" s="346">
        <v>24.729898452758789</v>
      </c>
      <c r="BL18" s="355">
        <v>1.9314557313919067</v>
      </c>
      <c r="BM18" s="398">
        <f t="shared" si="25"/>
        <v>-5.5820159912109375</v>
      </c>
      <c r="BN18" s="399">
        <f t="shared" si="26"/>
        <v>2.6555447576660072</v>
      </c>
      <c r="BO18" s="399">
        <f t="shared" si="27"/>
        <v>-2.1020229371381576</v>
      </c>
      <c r="BP18" s="397">
        <f t="shared" si="45"/>
        <v>1.7775633298793853E-2</v>
      </c>
      <c r="BQ18" s="151" t="str">
        <f t="shared" si="28"/>
        <v>Significativa</v>
      </c>
      <c r="BR18" s="68" t="str">
        <f t="shared" si="29"/>
        <v>Disminución</v>
      </c>
      <c r="BS18" s="55"/>
      <c r="BT18" s="354">
        <v>50.891441345214844</v>
      </c>
      <c r="BU18" s="355">
        <v>2.6244785785675049</v>
      </c>
      <c r="BV18" s="346">
        <v>46.704692840576172</v>
      </c>
      <c r="BW18" s="355">
        <v>2.6002292633056641</v>
      </c>
      <c r="BX18" s="398">
        <f t="shared" si="30"/>
        <v>-4.1867485046386719</v>
      </c>
      <c r="BY18" s="399">
        <f t="shared" si="31"/>
        <v>3.6944661361434656</v>
      </c>
      <c r="BZ18" s="399">
        <f t="shared" si="32"/>
        <v>-1.1332485805402683</v>
      </c>
      <c r="CA18" s="397">
        <f t="shared" si="46"/>
        <v>0.12855493915510327</v>
      </c>
      <c r="CB18" s="151" t="str">
        <f t="shared" si="33"/>
        <v>No significativa</v>
      </c>
      <c r="CC18" s="68" t="str">
        <f t="shared" si="34"/>
        <v>Sin cambio</v>
      </c>
      <c r="CD18" s="55"/>
      <c r="CE18" s="354">
        <v>80.852767944335938</v>
      </c>
      <c r="CF18" s="355">
        <v>1.2390949726104736</v>
      </c>
      <c r="CG18" s="346">
        <v>76.417747497558594</v>
      </c>
      <c r="CH18" s="355">
        <v>1.5900682210922241</v>
      </c>
      <c r="CI18" s="398">
        <f t="shared" si="35"/>
        <v>-4.4350204467773437</v>
      </c>
      <c r="CJ18" s="399">
        <f t="shared" si="36"/>
        <v>2.0158554756916329</v>
      </c>
      <c r="CK18" s="399">
        <f t="shared" si="37"/>
        <v>-2.2000686558423559</v>
      </c>
      <c r="CL18" s="397">
        <f t="shared" si="47"/>
        <v>1.3901012159372476E-2</v>
      </c>
      <c r="CM18" s="151" t="str">
        <f t="shared" si="38"/>
        <v>Significativa</v>
      </c>
      <c r="CN18" s="68" t="str">
        <f t="shared" si="39"/>
        <v>Disminución</v>
      </c>
    </row>
    <row r="19" spans="1:92" x14ac:dyDescent="0.2">
      <c r="A19" s="55"/>
      <c r="B19" s="51" t="s">
        <v>61</v>
      </c>
      <c r="C19" s="393">
        <v>3534.3870000000002</v>
      </c>
      <c r="D19" s="393">
        <v>3610.0610000000001</v>
      </c>
      <c r="E19" s="346">
        <v>17.479042053222656</v>
      </c>
      <c r="F19" s="71">
        <v>0.91284412145614624</v>
      </c>
      <c r="G19" s="346">
        <v>16.065380096435547</v>
      </c>
      <c r="H19" s="351">
        <v>0.90047049522399902</v>
      </c>
      <c r="I19" s="56"/>
      <c r="J19" s="330">
        <f t="shared" si="0"/>
        <v>-1.4136619567871094</v>
      </c>
      <c r="K19" s="64">
        <f t="shared" si="1"/>
        <v>1.2822369136965281</v>
      </c>
      <c r="L19" s="64">
        <f t="shared" si="2"/>
        <v>-1.1024966928394686</v>
      </c>
      <c r="M19" s="397">
        <f t="shared" si="40"/>
        <v>0.13512289774343386</v>
      </c>
      <c r="N19" s="151" t="str">
        <f t="shared" si="3"/>
        <v>No significativa</v>
      </c>
      <c r="O19" s="68" t="str">
        <f t="shared" si="4"/>
        <v>Sin cambio</v>
      </c>
      <c r="P19" s="55"/>
      <c r="Q19" s="354">
        <v>18.524993896484375</v>
      </c>
      <c r="R19" s="355">
        <v>1.1767035722732544</v>
      </c>
      <c r="S19" s="346">
        <v>13.564146995544434</v>
      </c>
      <c r="T19" s="355">
        <v>1.1460673809051514</v>
      </c>
      <c r="U19" s="398">
        <f t="shared" si="5"/>
        <v>-4.9608469009399414</v>
      </c>
      <c r="V19" s="399">
        <f t="shared" si="6"/>
        <v>1.6425899483971742</v>
      </c>
      <c r="W19" s="399">
        <f t="shared" si="7"/>
        <v>-3.0201371351265696</v>
      </c>
      <c r="X19" s="71">
        <f t="shared" si="41"/>
        <v>1.2633012918350989E-3</v>
      </c>
      <c r="Y19" s="283" t="str">
        <f t="shared" si="8"/>
        <v>Significativa</v>
      </c>
      <c r="Z19" s="283" t="str">
        <f t="shared" si="9"/>
        <v>Disminución</v>
      </c>
      <c r="AA19" s="55"/>
      <c r="AB19" s="354">
        <v>48.406581878662109</v>
      </c>
      <c r="AC19" s="355">
        <v>1.500306248664856</v>
      </c>
      <c r="AD19" s="346">
        <v>48.417629241943359</v>
      </c>
      <c r="AE19" s="355">
        <v>1.3954563140869141</v>
      </c>
      <c r="AF19" s="398">
        <f t="shared" si="10"/>
        <v>1.104736328125E-2</v>
      </c>
      <c r="AG19" s="399">
        <f t="shared" si="11"/>
        <v>2.0489551396523664</v>
      </c>
      <c r="AH19" s="399">
        <f t="shared" si="12"/>
        <v>5.3917057857715408E-3</v>
      </c>
      <c r="AI19" s="397">
        <f t="shared" si="42"/>
        <v>0.49784903102019662</v>
      </c>
      <c r="AJ19" s="151" t="str">
        <f t="shared" si="13"/>
        <v>No significativa</v>
      </c>
      <c r="AK19" s="68" t="str">
        <f t="shared" si="14"/>
        <v>Sin cambio</v>
      </c>
      <c r="AL19" s="55"/>
      <c r="AM19" s="354">
        <v>6.4366183280944824</v>
      </c>
      <c r="AN19" s="355">
        <v>1.0891833305358887</v>
      </c>
      <c r="AO19" s="346">
        <v>5.277472972869873</v>
      </c>
      <c r="AP19" s="355">
        <v>0.88747429847717285</v>
      </c>
      <c r="AQ19" s="398">
        <f t="shared" si="15"/>
        <v>-1.1591453552246094</v>
      </c>
      <c r="AR19" s="399">
        <f t="shared" si="16"/>
        <v>1.4049665326885197</v>
      </c>
      <c r="AS19" s="399">
        <f t="shared" si="17"/>
        <v>-0.82503414014175047</v>
      </c>
      <c r="AT19" s="397">
        <f t="shared" si="43"/>
        <v>0.20467610423935759</v>
      </c>
      <c r="AU19" s="151" t="str">
        <f t="shared" si="18"/>
        <v>No significativa</v>
      </c>
      <c r="AV19" s="68" t="str">
        <f t="shared" si="19"/>
        <v>Sin cambio</v>
      </c>
      <c r="AW19" s="55"/>
      <c r="AX19" s="354">
        <v>6.852022647857666</v>
      </c>
      <c r="AY19" s="355">
        <v>1.0602072477340698</v>
      </c>
      <c r="AZ19" s="346">
        <v>4.5921106338500977</v>
      </c>
      <c r="BA19" s="355">
        <v>0.78999471664428711</v>
      </c>
      <c r="BB19" s="398">
        <f t="shared" si="20"/>
        <v>-2.2599120140075684</v>
      </c>
      <c r="BC19" s="399">
        <f t="shared" si="21"/>
        <v>1.3221690740876293</v>
      </c>
      <c r="BD19" s="399">
        <f t="shared" si="22"/>
        <v>-1.7092458584141625</v>
      </c>
      <c r="BE19" s="397">
        <f t="shared" si="44"/>
        <v>4.3702708773758467E-2</v>
      </c>
      <c r="BF19" s="151" t="str">
        <f t="shared" si="23"/>
        <v>Significativa</v>
      </c>
      <c r="BG19" s="68" t="str">
        <f t="shared" si="24"/>
        <v>Disminución</v>
      </c>
      <c r="BH19" s="55"/>
      <c r="BI19" s="354">
        <v>17.681594848632813</v>
      </c>
      <c r="BJ19" s="355">
        <v>1.574181079864502</v>
      </c>
      <c r="BK19" s="346">
        <v>18.390632629394531</v>
      </c>
      <c r="BL19" s="355">
        <v>1.4239577054977417</v>
      </c>
      <c r="BM19" s="398">
        <f t="shared" si="25"/>
        <v>0.70903778076171875</v>
      </c>
      <c r="BN19" s="399">
        <f t="shared" si="26"/>
        <v>2.1226638026898565</v>
      </c>
      <c r="BO19" s="399">
        <f t="shared" si="27"/>
        <v>0.33403206850902173</v>
      </c>
      <c r="BP19" s="397">
        <f t="shared" si="45"/>
        <v>0.36917767997328443</v>
      </c>
      <c r="BQ19" s="151" t="str">
        <f t="shared" si="28"/>
        <v>No significativa</v>
      </c>
      <c r="BR19" s="68" t="str">
        <f t="shared" si="29"/>
        <v>Sin cambio</v>
      </c>
      <c r="BS19" s="55"/>
      <c r="BT19" s="354">
        <v>16.55729866027832</v>
      </c>
      <c r="BU19" s="355">
        <v>1.4041472673416138</v>
      </c>
      <c r="BV19" s="346">
        <v>15.944025039672852</v>
      </c>
      <c r="BW19" s="355">
        <v>1.3426746129989624</v>
      </c>
      <c r="BX19" s="398">
        <f t="shared" si="30"/>
        <v>-0.61327362060546875</v>
      </c>
      <c r="BY19" s="399">
        <f t="shared" si="31"/>
        <v>1.94278271167283</v>
      </c>
      <c r="BZ19" s="399">
        <f t="shared" si="32"/>
        <v>-0.31566763329770958</v>
      </c>
      <c r="CA19" s="397">
        <f t="shared" si="46"/>
        <v>0.37612739815949847</v>
      </c>
      <c r="CB19" s="151" t="str">
        <f t="shared" si="33"/>
        <v>No significativa</v>
      </c>
      <c r="CC19" s="68" t="str">
        <f t="shared" si="34"/>
        <v>Sin cambio</v>
      </c>
      <c r="CD19" s="55"/>
      <c r="CE19" s="354">
        <v>51.761001586914063</v>
      </c>
      <c r="CF19" s="355">
        <v>1.801482081413269</v>
      </c>
      <c r="CG19" s="346">
        <v>45.971965789794922</v>
      </c>
      <c r="CH19" s="355">
        <v>1.9459687471389771</v>
      </c>
      <c r="CI19" s="398">
        <f t="shared" si="35"/>
        <v>-5.7890357971191406</v>
      </c>
      <c r="CJ19" s="399">
        <f t="shared" si="36"/>
        <v>2.6518167460242656</v>
      </c>
      <c r="CK19" s="399">
        <f t="shared" si="37"/>
        <v>-2.1830451918664244</v>
      </c>
      <c r="CL19" s="397">
        <f t="shared" si="47"/>
        <v>1.4516241072893336E-2</v>
      </c>
      <c r="CM19" s="151" t="str">
        <f t="shared" si="38"/>
        <v>Significativa</v>
      </c>
      <c r="CN19" s="68" t="str">
        <f t="shared" si="39"/>
        <v>Disminución</v>
      </c>
    </row>
    <row r="20" spans="1:92" x14ac:dyDescent="0.2">
      <c r="A20" s="55"/>
      <c r="B20" s="51" t="s">
        <v>60</v>
      </c>
      <c r="C20" s="393">
        <v>8888.5300000000007</v>
      </c>
      <c r="D20" s="393">
        <v>8874.7780000000002</v>
      </c>
      <c r="E20" s="346">
        <v>9.5339384078979492</v>
      </c>
      <c r="F20" s="71">
        <v>0.39048784971237183</v>
      </c>
      <c r="G20" s="346">
        <v>9.1704483032226562</v>
      </c>
      <c r="H20" s="351">
        <v>0.47707492113113403</v>
      </c>
      <c r="I20" s="56"/>
      <c r="J20" s="330">
        <f t="shared" si="0"/>
        <v>-0.36349010467529297</v>
      </c>
      <c r="K20" s="64">
        <f t="shared" si="1"/>
        <v>0.61650729204549526</v>
      </c>
      <c r="L20" s="64">
        <f t="shared" si="2"/>
        <v>-0.58959579126676276</v>
      </c>
      <c r="M20" s="397">
        <f t="shared" si="40"/>
        <v>0.2777308370105569</v>
      </c>
      <c r="N20" s="151" t="str">
        <f t="shared" si="3"/>
        <v>No significativa</v>
      </c>
      <c r="O20" s="68" t="str">
        <f t="shared" si="4"/>
        <v>Sin cambio</v>
      </c>
      <c r="P20" s="55"/>
      <c r="Q20" s="354">
        <v>32.462047576904297</v>
      </c>
      <c r="R20" s="355">
        <v>1.4363377094268799</v>
      </c>
      <c r="S20" s="346">
        <v>23.356279373168945</v>
      </c>
      <c r="T20" s="355">
        <v>1.0644147396087646</v>
      </c>
      <c r="U20" s="398">
        <f t="shared" si="5"/>
        <v>-9.1057682037353516</v>
      </c>
      <c r="V20" s="399">
        <f t="shared" si="6"/>
        <v>1.7877485151491668</v>
      </c>
      <c r="W20" s="399">
        <f t="shared" si="7"/>
        <v>-5.0934279215304405</v>
      </c>
      <c r="X20" s="71">
        <f t="shared" si="41"/>
        <v>1.7582338792649864E-7</v>
      </c>
      <c r="Y20" s="283" t="str">
        <f t="shared" si="8"/>
        <v>Significativa</v>
      </c>
      <c r="Z20" s="283" t="str">
        <f t="shared" si="9"/>
        <v>Disminución</v>
      </c>
      <c r="AA20" s="55"/>
      <c r="AB20" s="354">
        <v>52.388999938964844</v>
      </c>
      <c r="AC20" s="355">
        <v>1.3165645599365234</v>
      </c>
      <c r="AD20" s="346">
        <v>52.510631561279297</v>
      </c>
      <c r="AE20" s="355">
        <v>1.3367576599121094</v>
      </c>
      <c r="AF20" s="398">
        <f t="shared" si="10"/>
        <v>0.12163162231445313</v>
      </c>
      <c r="AG20" s="399">
        <f t="shared" si="11"/>
        <v>1.8762364674567409</v>
      </c>
      <c r="AH20" s="399">
        <f t="shared" si="12"/>
        <v>6.4827448151738631E-2</v>
      </c>
      <c r="AI20" s="397">
        <f t="shared" si="42"/>
        <v>0.47415569347358155</v>
      </c>
      <c r="AJ20" s="151" t="str">
        <f t="shared" si="13"/>
        <v>No significativa</v>
      </c>
      <c r="AK20" s="68" t="str">
        <f t="shared" si="14"/>
        <v>Sin cambio</v>
      </c>
      <c r="AL20" s="55"/>
      <c r="AM20" s="354">
        <v>7.5632081031799316</v>
      </c>
      <c r="AN20" s="355">
        <v>0.98559457063674927</v>
      </c>
      <c r="AO20" s="346">
        <v>6.4264817237854004</v>
      </c>
      <c r="AP20" s="355">
        <v>0.84059786796569824</v>
      </c>
      <c r="AQ20" s="398">
        <f t="shared" si="15"/>
        <v>-1.1367263793945312</v>
      </c>
      <c r="AR20" s="399">
        <f t="shared" si="16"/>
        <v>1.2953769464125551</v>
      </c>
      <c r="AS20" s="399">
        <f t="shared" si="17"/>
        <v>-0.87752555929191567</v>
      </c>
      <c r="AT20" s="397">
        <f t="shared" si="43"/>
        <v>0.19010062118273219</v>
      </c>
      <c r="AU20" s="151" t="str">
        <f t="shared" si="18"/>
        <v>No significativa</v>
      </c>
      <c r="AV20" s="68" t="str">
        <f t="shared" si="19"/>
        <v>Sin cambio</v>
      </c>
      <c r="AW20" s="55"/>
      <c r="AX20" s="354">
        <v>3.7228317260742187</v>
      </c>
      <c r="AY20" s="355">
        <v>0.69078069925308228</v>
      </c>
      <c r="AZ20" s="346">
        <v>2.7504575252532959</v>
      </c>
      <c r="BA20" s="355">
        <v>0.86577415466308594</v>
      </c>
      <c r="BB20" s="398">
        <f t="shared" si="20"/>
        <v>-0.97237420082092285</v>
      </c>
      <c r="BC20" s="399">
        <f t="shared" si="21"/>
        <v>1.1075842457091734</v>
      </c>
      <c r="BD20" s="399">
        <f t="shared" si="22"/>
        <v>-0.87792346684953337</v>
      </c>
      <c r="BE20" s="397">
        <f t="shared" si="44"/>
        <v>0.18999262660541119</v>
      </c>
      <c r="BF20" s="151" t="str">
        <f t="shared" si="23"/>
        <v>No significativa</v>
      </c>
      <c r="BG20" s="68" t="str">
        <f t="shared" si="24"/>
        <v>Sin cambio</v>
      </c>
      <c r="BH20" s="55"/>
      <c r="BI20" s="354">
        <v>15.539858818054199</v>
      </c>
      <c r="BJ20" s="355">
        <v>1.5338064432144165</v>
      </c>
      <c r="BK20" s="346">
        <v>13.042759895324707</v>
      </c>
      <c r="BL20" s="355">
        <v>1.144371509552002</v>
      </c>
      <c r="BM20" s="398">
        <f t="shared" si="25"/>
        <v>-2.4970989227294922</v>
      </c>
      <c r="BN20" s="399">
        <f t="shared" si="26"/>
        <v>1.9136740467280176</v>
      </c>
      <c r="BO20" s="399">
        <f t="shared" si="27"/>
        <v>-1.3048716039176103</v>
      </c>
      <c r="BP20" s="397">
        <f t="shared" si="45"/>
        <v>9.5968285952000645E-2</v>
      </c>
      <c r="BQ20" s="151" t="str">
        <f t="shared" si="28"/>
        <v>No significativa</v>
      </c>
      <c r="BR20" s="68" t="str">
        <f t="shared" si="29"/>
        <v>Sin cambio</v>
      </c>
      <c r="BS20" s="55"/>
      <c r="BT20" s="354">
        <v>5.9870305061340332</v>
      </c>
      <c r="BU20" s="355">
        <v>0.64117252826690674</v>
      </c>
      <c r="BV20" s="346">
        <v>6.8729944229125977</v>
      </c>
      <c r="BW20" s="355">
        <v>0.75183475017547607</v>
      </c>
      <c r="BX20" s="398">
        <f t="shared" si="30"/>
        <v>0.88596391677856445</v>
      </c>
      <c r="BY20" s="399">
        <f t="shared" si="31"/>
        <v>0.98810814315822626</v>
      </c>
      <c r="BZ20" s="399">
        <f t="shared" si="32"/>
        <v>0.89662647040516763</v>
      </c>
      <c r="CA20" s="397">
        <f t="shared" si="46"/>
        <v>0.18495913419232035</v>
      </c>
      <c r="CB20" s="151" t="str">
        <f t="shared" si="33"/>
        <v>No significativa</v>
      </c>
      <c r="CC20" s="68" t="str">
        <f t="shared" si="34"/>
        <v>Sin cambio</v>
      </c>
      <c r="CD20" s="55"/>
      <c r="CE20" s="354">
        <v>33.961174011230469</v>
      </c>
      <c r="CF20" s="355">
        <v>1.4365745782852173</v>
      </c>
      <c r="CG20" s="346">
        <v>35.498645782470703</v>
      </c>
      <c r="CH20" s="355">
        <v>1.6045607328414917</v>
      </c>
      <c r="CI20" s="398">
        <f t="shared" si="35"/>
        <v>1.5374717712402344</v>
      </c>
      <c r="CJ20" s="399">
        <f t="shared" si="36"/>
        <v>2.1536856001636298</v>
      </c>
      <c r="CK20" s="399">
        <f t="shared" si="37"/>
        <v>0.71387939405984902</v>
      </c>
      <c r="CL20" s="397">
        <f t="shared" si="47"/>
        <v>0.23765088009516722</v>
      </c>
      <c r="CM20" s="151" t="str">
        <f t="shared" si="38"/>
        <v>No significativa</v>
      </c>
      <c r="CN20" s="68" t="str">
        <f t="shared" si="39"/>
        <v>Sin cambio</v>
      </c>
    </row>
    <row r="21" spans="1:92" x14ac:dyDescent="0.2">
      <c r="A21" s="55"/>
      <c r="B21" s="51" t="s">
        <v>59</v>
      </c>
      <c r="C21" s="393">
        <v>1675.558</v>
      </c>
      <c r="D21" s="393">
        <v>1715.364</v>
      </c>
      <c r="E21" s="346">
        <v>19.005250930786133</v>
      </c>
      <c r="F21" s="71">
        <v>0.81460487842559814</v>
      </c>
      <c r="G21" s="346">
        <v>16.144678115844727</v>
      </c>
      <c r="H21" s="351">
        <v>0.66888165473937988</v>
      </c>
      <c r="I21" s="56"/>
      <c r="J21" s="330">
        <f t="shared" si="0"/>
        <v>-2.8605728149414062</v>
      </c>
      <c r="K21" s="64">
        <f t="shared" si="1"/>
        <v>1.0540321513130777</v>
      </c>
      <c r="L21" s="64">
        <f t="shared" si="2"/>
        <v>-2.7139331673875424</v>
      </c>
      <c r="M21" s="397">
        <f t="shared" si="40"/>
        <v>3.3244789291074178E-3</v>
      </c>
      <c r="N21" s="151" t="str">
        <f t="shared" si="3"/>
        <v>Significativa</v>
      </c>
      <c r="O21" s="68" t="str">
        <f t="shared" si="4"/>
        <v>Disminución</v>
      </c>
      <c r="P21" s="55"/>
      <c r="Q21" s="354">
        <v>27.472221374511719</v>
      </c>
      <c r="R21" s="355">
        <v>1.5727125406265259</v>
      </c>
      <c r="S21" s="346">
        <v>17.818141937255859</v>
      </c>
      <c r="T21" s="355">
        <v>0.90265870094299316</v>
      </c>
      <c r="U21" s="398">
        <f t="shared" si="5"/>
        <v>-9.6540794372558594</v>
      </c>
      <c r="V21" s="399">
        <f t="shared" si="6"/>
        <v>1.8133442766976253</v>
      </c>
      <c r="W21" s="399">
        <f t="shared" si="7"/>
        <v>-5.3239087366450901</v>
      </c>
      <c r="X21" s="71">
        <f t="shared" si="41"/>
        <v>5.0780437673897453E-8</v>
      </c>
      <c r="Y21" s="283" t="str">
        <f t="shared" si="8"/>
        <v>Significativa</v>
      </c>
      <c r="Z21" s="283" t="str">
        <f t="shared" si="9"/>
        <v>Disminución</v>
      </c>
      <c r="AA21" s="55"/>
      <c r="AB21" s="354">
        <v>58.667381286621094</v>
      </c>
      <c r="AC21" s="355">
        <v>1.7151740789413452</v>
      </c>
      <c r="AD21" s="346">
        <v>57.930095672607422</v>
      </c>
      <c r="AE21" s="355">
        <v>1.5761224031448364</v>
      </c>
      <c r="AF21" s="398">
        <f t="shared" si="10"/>
        <v>-0.73728561401367188</v>
      </c>
      <c r="AG21" s="399">
        <f t="shared" si="11"/>
        <v>2.3293741543099826</v>
      </c>
      <c r="AH21" s="399">
        <f t="shared" si="12"/>
        <v>-0.31651661140375015</v>
      </c>
      <c r="AI21" s="397">
        <f t="shared" si="42"/>
        <v>0.37580520935505934</v>
      </c>
      <c r="AJ21" s="151" t="str">
        <f t="shared" si="13"/>
        <v>No significativa</v>
      </c>
      <c r="AK21" s="68" t="str">
        <f t="shared" si="14"/>
        <v>Sin cambio</v>
      </c>
      <c r="AL21" s="55"/>
      <c r="AM21" s="354">
        <v>11.34392261505127</v>
      </c>
      <c r="AN21" s="355">
        <v>1.3546983003616333</v>
      </c>
      <c r="AO21" s="346">
        <v>9.3721218109130859</v>
      </c>
      <c r="AP21" s="355">
        <v>1.158199667930603</v>
      </c>
      <c r="AQ21" s="398">
        <f t="shared" si="15"/>
        <v>-1.9718008041381836</v>
      </c>
      <c r="AR21" s="399">
        <f t="shared" si="16"/>
        <v>1.7823114081992679</v>
      </c>
      <c r="AS21" s="399">
        <f t="shared" si="17"/>
        <v>-1.106316659965928</v>
      </c>
      <c r="AT21" s="397">
        <f t="shared" si="43"/>
        <v>0.13429474166026248</v>
      </c>
      <c r="AU21" s="151" t="str">
        <f t="shared" si="18"/>
        <v>No significativa</v>
      </c>
      <c r="AV21" s="68" t="str">
        <f t="shared" si="19"/>
        <v>Sin cambio</v>
      </c>
      <c r="AW21" s="55"/>
      <c r="AX21" s="354">
        <v>17.015705108642578</v>
      </c>
      <c r="AY21" s="355">
        <v>2.4247727394104004</v>
      </c>
      <c r="AZ21" s="346">
        <v>12.017857551574707</v>
      </c>
      <c r="BA21" s="355">
        <v>2.1617841720581055</v>
      </c>
      <c r="BB21" s="398">
        <f t="shared" si="20"/>
        <v>-4.9978475570678711</v>
      </c>
      <c r="BC21" s="399">
        <f t="shared" si="21"/>
        <v>3.2485125279654943</v>
      </c>
      <c r="BD21" s="399">
        <f t="shared" si="22"/>
        <v>-1.5385033962599384</v>
      </c>
      <c r="BE21" s="397">
        <f t="shared" si="44"/>
        <v>6.1962789380675863E-2</v>
      </c>
      <c r="BF21" s="151" t="str">
        <f t="shared" si="23"/>
        <v>No significativa</v>
      </c>
      <c r="BG21" s="68" t="str">
        <f t="shared" si="24"/>
        <v>Sin cambio</v>
      </c>
      <c r="BH21" s="55"/>
      <c r="BI21" s="354">
        <v>20.263160705566406</v>
      </c>
      <c r="BJ21" s="355">
        <v>1.6707043647766113</v>
      </c>
      <c r="BK21" s="346">
        <v>21.417261123657227</v>
      </c>
      <c r="BL21" s="355">
        <v>1.7472164630889893</v>
      </c>
      <c r="BM21" s="398">
        <f t="shared" si="25"/>
        <v>1.1541004180908203</v>
      </c>
      <c r="BN21" s="399">
        <f t="shared" si="26"/>
        <v>2.4174404735945036</v>
      </c>
      <c r="BO21" s="399">
        <f t="shared" si="27"/>
        <v>0.47740593023777045</v>
      </c>
      <c r="BP21" s="397">
        <f t="shared" si="45"/>
        <v>0.31653654608867321</v>
      </c>
      <c r="BQ21" s="151" t="str">
        <f t="shared" si="28"/>
        <v>No significativa</v>
      </c>
      <c r="BR21" s="68" t="str">
        <f t="shared" si="29"/>
        <v>Sin cambio</v>
      </c>
      <c r="BS21" s="55"/>
      <c r="BT21" s="354">
        <v>23.358964920043945</v>
      </c>
      <c r="BU21" s="355">
        <v>1.9127302169799805</v>
      </c>
      <c r="BV21" s="346">
        <v>24.980878829956055</v>
      </c>
      <c r="BW21" s="355">
        <v>1.6785624027252197</v>
      </c>
      <c r="BX21" s="398">
        <f t="shared" si="30"/>
        <v>1.6219139099121094</v>
      </c>
      <c r="BY21" s="399">
        <f t="shared" si="31"/>
        <v>2.5448199588165261</v>
      </c>
      <c r="BZ21" s="399">
        <f t="shared" si="32"/>
        <v>0.63733935451621648</v>
      </c>
      <c r="CA21" s="397">
        <f t="shared" si="46"/>
        <v>0.26195191089479086</v>
      </c>
      <c r="CB21" s="151" t="str">
        <f t="shared" si="33"/>
        <v>No significativa</v>
      </c>
      <c r="CC21" s="68" t="str">
        <f t="shared" si="34"/>
        <v>Sin cambio</v>
      </c>
      <c r="CD21" s="55"/>
      <c r="CE21" s="354">
        <v>60.331184387207031</v>
      </c>
      <c r="CF21" s="355">
        <v>1.7106348276138306</v>
      </c>
      <c r="CG21" s="346">
        <v>61.185203552246094</v>
      </c>
      <c r="CH21" s="355">
        <v>1.4854233264923096</v>
      </c>
      <c r="CI21" s="398">
        <f t="shared" si="35"/>
        <v>0.8540191650390625</v>
      </c>
      <c r="CJ21" s="399">
        <f t="shared" si="36"/>
        <v>2.2655582032543058</v>
      </c>
      <c r="CK21" s="399">
        <f t="shared" si="37"/>
        <v>0.376957503811788</v>
      </c>
      <c r="CL21" s="397">
        <f t="shared" si="47"/>
        <v>0.35310259312826242</v>
      </c>
      <c r="CM21" s="151" t="str">
        <f t="shared" si="38"/>
        <v>No significativa</v>
      </c>
      <c r="CN21" s="68" t="str">
        <f t="shared" si="39"/>
        <v>Sin cambio</v>
      </c>
    </row>
    <row r="22" spans="1:92" x14ac:dyDescent="0.2">
      <c r="A22" s="55"/>
      <c r="B22" s="51" t="s">
        <v>58</v>
      </c>
      <c r="C22" s="393">
        <v>5573.3130000000001</v>
      </c>
      <c r="D22" s="393">
        <v>5680.3230000000003</v>
      </c>
      <c r="E22" s="346">
        <v>23.596700668334961</v>
      </c>
      <c r="F22" s="71">
        <v>0.92444753646850586</v>
      </c>
      <c r="G22" s="346">
        <v>23.929096221923828</v>
      </c>
      <c r="H22" s="351">
        <v>0.85329359769821167</v>
      </c>
      <c r="I22" s="56"/>
      <c r="J22" s="330">
        <f t="shared" si="0"/>
        <v>0.33239555358886719</v>
      </c>
      <c r="K22" s="64">
        <f t="shared" si="1"/>
        <v>1.2580593036719083</v>
      </c>
      <c r="L22" s="64">
        <f t="shared" si="2"/>
        <v>0.26421294498494741</v>
      </c>
      <c r="M22" s="397">
        <f t="shared" si="40"/>
        <v>0.39580791836951312</v>
      </c>
      <c r="N22" s="151" t="str">
        <f t="shared" si="3"/>
        <v>No significativa</v>
      </c>
      <c r="O22" s="68" t="str">
        <f t="shared" si="4"/>
        <v>Sin cambio</v>
      </c>
      <c r="P22" s="55"/>
      <c r="Q22" s="354">
        <v>25.273317337036133</v>
      </c>
      <c r="R22" s="355">
        <v>1.4474649429321289</v>
      </c>
      <c r="S22" s="346">
        <v>19.043916702270508</v>
      </c>
      <c r="T22" s="355">
        <v>0.94987553358078003</v>
      </c>
      <c r="U22" s="398">
        <f t="shared" si="5"/>
        <v>-6.229400634765625</v>
      </c>
      <c r="V22" s="399">
        <f t="shared" si="6"/>
        <v>1.7313053717680433</v>
      </c>
      <c r="W22" s="399">
        <f t="shared" si="7"/>
        <v>-3.5980946725787826</v>
      </c>
      <c r="X22" s="71">
        <f t="shared" si="41"/>
        <v>1.6027847060023603E-4</v>
      </c>
      <c r="Y22" s="283" t="str">
        <f t="shared" si="8"/>
        <v>Significativa</v>
      </c>
      <c r="Z22" s="283" t="str">
        <f t="shared" si="9"/>
        <v>Disminución</v>
      </c>
      <c r="AA22" s="55"/>
      <c r="AB22" s="354">
        <v>65.729949951171875</v>
      </c>
      <c r="AC22" s="355">
        <v>1.478669285774231</v>
      </c>
      <c r="AD22" s="346">
        <v>62.090747833251953</v>
      </c>
      <c r="AE22" s="355">
        <v>1.5627585649490356</v>
      </c>
      <c r="AF22" s="398">
        <f t="shared" si="10"/>
        <v>-3.6392021179199219</v>
      </c>
      <c r="AG22" s="399">
        <f t="shared" si="11"/>
        <v>2.1514360759766125</v>
      </c>
      <c r="AH22" s="399">
        <f t="shared" si="12"/>
        <v>-1.69152230854359</v>
      </c>
      <c r="AI22" s="397">
        <f t="shared" si="42"/>
        <v>4.536854537640754E-2</v>
      </c>
      <c r="AJ22" s="151" t="str">
        <f t="shared" si="13"/>
        <v>Significativa</v>
      </c>
      <c r="AK22" s="68" t="str">
        <f t="shared" si="14"/>
        <v>Disminución</v>
      </c>
      <c r="AL22" s="55"/>
      <c r="AM22" s="354">
        <v>9.5574569702148438</v>
      </c>
      <c r="AN22" s="355">
        <v>1.0549296140670776</v>
      </c>
      <c r="AO22" s="346">
        <v>9.7533893585205078</v>
      </c>
      <c r="AP22" s="355">
        <v>1.0650649070739746</v>
      </c>
      <c r="AQ22" s="398">
        <f t="shared" si="15"/>
        <v>0.19593238830566406</v>
      </c>
      <c r="AR22" s="399">
        <f t="shared" si="16"/>
        <v>1.4990796332804364</v>
      </c>
      <c r="AS22" s="399">
        <f t="shared" si="17"/>
        <v>0.13070178792096931</v>
      </c>
      <c r="AT22" s="397">
        <f t="shared" si="43"/>
        <v>0.44800560896162467</v>
      </c>
      <c r="AU22" s="151" t="str">
        <f t="shared" si="18"/>
        <v>No significativa</v>
      </c>
      <c r="AV22" s="68" t="str">
        <f t="shared" si="19"/>
        <v>Sin cambio</v>
      </c>
      <c r="AW22" s="55"/>
      <c r="AX22" s="354">
        <v>13.881923675537109</v>
      </c>
      <c r="AY22" s="355">
        <v>1.6470944881439209</v>
      </c>
      <c r="AZ22" s="346">
        <v>11.172040939331055</v>
      </c>
      <c r="BA22" s="355">
        <v>1.9238449335098267</v>
      </c>
      <c r="BB22" s="398">
        <f t="shared" si="20"/>
        <v>-2.7098827362060547</v>
      </c>
      <c r="BC22" s="399">
        <f t="shared" si="21"/>
        <v>2.5326072694094348</v>
      </c>
      <c r="BD22" s="399">
        <f t="shared" si="22"/>
        <v>-1.0699972194417486</v>
      </c>
      <c r="BE22" s="397">
        <f t="shared" si="44"/>
        <v>0.14231028014913019</v>
      </c>
      <c r="BF22" s="151" t="str">
        <f t="shared" si="23"/>
        <v>No significativa</v>
      </c>
      <c r="BG22" s="68" t="str">
        <f t="shared" si="24"/>
        <v>Sin cambio</v>
      </c>
      <c r="BH22" s="55"/>
      <c r="BI22" s="354">
        <v>23.74365234375</v>
      </c>
      <c r="BJ22" s="355">
        <v>1.593252420425415</v>
      </c>
      <c r="BK22" s="346">
        <v>28.467851638793945</v>
      </c>
      <c r="BL22" s="355">
        <v>1.6078661680221558</v>
      </c>
      <c r="BM22" s="398">
        <f t="shared" si="25"/>
        <v>4.7241992950439453</v>
      </c>
      <c r="BN22" s="399">
        <f t="shared" si="26"/>
        <v>2.2635562483538365</v>
      </c>
      <c r="BO22" s="399">
        <f t="shared" si="27"/>
        <v>2.0870695386870119</v>
      </c>
      <c r="BP22" s="397">
        <f t="shared" si="45"/>
        <v>1.8440924556467064E-2</v>
      </c>
      <c r="BQ22" s="151" t="str">
        <f t="shared" si="28"/>
        <v>Significativa</v>
      </c>
      <c r="BR22" s="68" t="str">
        <f t="shared" si="29"/>
        <v>Aumento</v>
      </c>
      <c r="BS22" s="55"/>
      <c r="BT22" s="354">
        <v>16.4613037109375</v>
      </c>
      <c r="BU22" s="355">
        <v>1.3011777400970459</v>
      </c>
      <c r="BV22" s="346">
        <v>16.868478775024414</v>
      </c>
      <c r="BW22" s="355">
        <v>1.3493341207504272</v>
      </c>
      <c r="BX22" s="398">
        <f t="shared" si="30"/>
        <v>0.40717506408691406</v>
      </c>
      <c r="BY22" s="399">
        <f t="shared" si="31"/>
        <v>1.8745042226533883</v>
      </c>
      <c r="BZ22" s="399">
        <f t="shared" si="32"/>
        <v>0.21721746964674837</v>
      </c>
      <c r="CA22" s="397">
        <f t="shared" si="46"/>
        <v>0.41401943544363806</v>
      </c>
      <c r="CB22" s="151" t="str">
        <f t="shared" si="33"/>
        <v>No significativa</v>
      </c>
      <c r="CC22" s="68" t="str">
        <f t="shared" si="34"/>
        <v>Sin cambio</v>
      </c>
      <c r="CD22" s="55"/>
      <c r="CE22" s="354">
        <v>54.177452087402344</v>
      </c>
      <c r="CF22" s="355">
        <v>2.1541593074798584</v>
      </c>
      <c r="CG22" s="346">
        <v>49.336788177490234</v>
      </c>
      <c r="CH22" s="355">
        <v>1.7318536043167114</v>
      </c>
      <c r="CI22" s="398">
        <f t="shared" si="35"/>
        <v>-4.8406639099121094</v>
      </c>
      <c r="CJ22" s="399">
        <f t="shared" si="36"/>
        <v>2.7640042020204829</v>
      </c>
      <c r="CK22" s="399">
        <f t="shared" si="37"/>
        <v>-1.7513229199773255</v>
      </c>
      <c r="CL22" s="397">
        <f t="shared" si="47"/>
        <v>3.9945150927484088E-2</v>
      </c>
      <c r="CM22" s="151" t="str">
        <f t="shared" si="38"/>
        <v>Significativa</v>
      </c>
      <c r="CN22" s="68" t="str">
        <f t="shared" si="39"/>
        <v>Disminución</v>
      </c>
    </row>
    <row r="23" spans="1:92" x14ac:dyDescent="0.2">
      <c r="A23" s="55"/>
      <c r="B23" s="51" t="s">
        <v>57</v>
      </c>
      <c r="C23" s="393">
        <v>3448.1889999999999</v>
      </c>
      <c r="D23" s="393">
        <v>3505.076</v>
      </c>
      <c r="E23" s="346">
        <v>28.380144119262695</v>
      </c>
      <c r="F23" s="71">
        <v>1.0374226570129395</v>
      </c>
      <c r="G23" s="346">
        <v>26.764297485351563</v>
      </c>
      <c r="H23" s="351">
        <v>1.035926342010498</v>
      </c>
      <c r="I23" s="56"/>
      <c r="J23" s="330">
        <f t="shared" si="0"/>
        <v>-1.6158466339111328</v>
      </c>
      <c r="K23" s="64">
        <f t="shared" si="1"/>
        <v>1.4660795187693738</v>
      </c>
      <c r="L23" s="64">
        <f t="shared" si="2"/>
        <v>-1.1021548375953532</v>
      </c>
      <c r="M23" s="397">
        <f t="shared" si="40"/>
        <v>0.13519718116556764</v>
      </c>
      <c r="N23" s="151" t="str">
        <f t="shared" si="3"/>
        <v>No significativa</v>
      </c>
      <c r="O23" s="68" t="str">
        <f t="shared" si="4"/>
        <v>Sin cambio</v>
      </c>
      <c r="P23" s="55"/>
      <c r="Q23" s="354">
        <v>38.921676635742188</v>
      </c>
      <c r="R23" s="355">
        <v>1.742331862449646</v>
      </c>
      <c r="S23" s="346">
        <v>25.382503509521484</v>
      </c>
      <c r="T23" s="355">
        <v>1.3270593881607056</v>
      </c>
      <c r="U23" s="398">
        <f t="shared" si="5"/>
        <v>-13.539173126220703</v>
      </c>
      <c r="V23" s="399">
        <f t="shared" si="6"/>
        <v>2.1901613955626007</v>
      </c>
      <c r="W23" s="399">
        <f t="shared" si="7"/>
        <v>-6.1818152551003251</v>
      </c>
      <c r="X23" s="71">
        <f t="shared" si="41"/>
        <v>3.1684329936423134E-10</v>
      </c>
      <c r="Y23" s="283" t="str">
        <f t="shared" si="8"/>
        <v>Significativa</v>
      </c>
      <c r="Z23" s="283" t="str">
        <f t="shared" si="9"/>
        <v>Disminución</v>
      </c>
      <c r="AA23" s="55"/>
      <c r="AB23" s="354">
        <v>78.491058349609375</v>
      </c>
      <c r="AC23" s="355">
        <v>0.97069579362869263</v>
      </c>
      <c r="AD23" s="346">
        <v>78.535446166992188</v>
      </c>
      <c r="AE23" s="355">
        <v>1.119207501411438</v>
      </c>
      <c r="AF23" s="398">
        <f t="shared" si="10"/>
        <v>4.43878173828125E-2</v>
      </c>
      <c r="AG23" s="399">
        <f t="shared" si="11"/>
        <v>1.4815113077476227</v>
      </c>
      <c r="AH23" s="399">
        <f t="shared" si="12"/>
        <v>2.9961173533191835E-2</v>
      </c>
      <c r="AI23" s="397">
        <f t="shared" si="42"/>
        <v>0.48804900914539329</v>
      </c>
      <c r="AJ23" s="151" t="str">
        <f t="shared" si="13"/>
        <v>No significativa</v>
      </c>
      <c r="AK23" s="68" t="str">
        <f t="shared" si="14"/>
        <v>Sin cambio</v>
      </c>
      <c r="AL23" s="55"/>
      <c r="AM23" s="354">
        <v>40.705455780029297</v>
      </c>
      <c r="AN23" s="355">
        <v>1.6930701732635498</v>
      </c>
      <c r="AO23" s="346">
        <v>33.36138916015625</v>
      </c>
      <c r="AP23" s="355">
        <v>2.0250098705291748</v>
      </c>
      <c r="AQ23" s="398">
        <f t="shared" si="15"/>
        <v>-7.3440666198730469</v>
      </c>
      <c r="AR23" s="399">
        <f t="shared" si="16"/>
        <v>2.6395362447474087</v>
      </c>
      <c r="AS23" s="399">
        <f t="shared" si="17"/>
        <v>-2.7823321746338965</v>
      </c>
      <c r="AT23" s="397">
        <f t="shared" si="43"/>
        <v>2.6984885040960333E-3</v>
      </c>
      <c r="AU23" s="151" t="str">
        <f t="shared" si="18"/>
        <v>Significativa</v>
      </c>
      <c r="AV23" s="68" t="str">
        <f t="shared" si="19"/>
        <v>Disminución</v>
      </c>
      <c r="AW23" s="55"/>
      <c r="AX23" s="354">
        <v>40.470634460449219</v>
      </c>
      <c r="AY23" s="355">
        <v>3.0884253978729248</v>
      </c>
      <c r="AZ23" s="346">
        <v>42.821495056152344</v>
      </c>
      <c r="BA23" s="355">
        <v>2.959775447845459</v>
      </c>
      <c r="BB23" s="398">
        <f t="shared" si="20"/>
        <v>2.350860595703125</v>
      </c>
      <c r="BC23" s="399">
        <f t="shared" si="21"/>
        <v>4.2776912160528049</v>
      </c>
      <c r="BD23" s="399">
        <f t="shared" si="22"/>
        <v>0.54956294808776707</v>
      </c>
      <c r="BE23" s="397">
        <f t="shared" si="44"/>
        <v>0.29130958906712368</v>
      </c>
      <c r="BF23" s="151" t="str">
        <f t="shared" si="23"/>
        <v>No significativa</v>
      </c>
      <c r="BG23" s="68" t="str">
        <f t="shared" si="24"/>
        <v>Sin cambio</v>
      </c>
      <c r="BH23" s="55"/>
      <c r="BI23" s="354">
        <v>42.673561096191406</v>
      </c>
      <c r="BJ23" s="355">
        <v>1.88959801197052</v>
      </c>
      <c r="BK23" s="346">
        <v>39.435836791992188</v>
      </c>
      <c r="BL23" s="355">
        <v>2.3247296810150146</v>
      </c>
      <c r="BM23" s="398">
        <f t="shared" si="25"/>
        <v>-3.2377243041992187</v>
      </c>
      <c r="BN23" s="399">
        <f t="shared" si="26"/>
        <v>2.9958218799913845</v>
      </c>
      <c r="BO23" s="399">
        <f t="shared" si="27"/>
        <v>-1.0807465977278095</v>
      </c>
      <c r="BP23" s="397">
        <f t="shared" si="45"/>
        <v>0.13990492450873113</v>
      </c>
      <c r="BQ23" s="151" t="str">
        <f t="shared" si="28"/>
        <v>No significativa</v>
      </c>
      <c r="BR23" s="68" t="str">
        <f t="shared" si="29"/>
        <v>Sin cambio</v>
      </c>
      <c r="BS23" s="55"/>
      <c r="BT23" s="354">
        <v>38.759677886962891</v>
      </c>
      <c r="BU23" s="355">
        <v>2.0473220348358154</v>
      </c>
      <c r="BV23" s="346">
        <v>45.12744140625</v>
      </c>
      <c r="BW23" s="355">
        <v>2.313084602355957</v>
      </c>
      <c r="BX23" s="398">
        <f t="shared" si="30"/>
        <v>6.3677635192871094</v>
      </c>
      <c r="BY23" s="399">
        <f t="shared" si="31"/>
        <v>3.0889946409763289</v>
      </c>
      <c r="BZ23" s="399">
        <f t="shared" si="32"/>
        <v>2.0614355994073432</v>
      </c>
      <c r="CA23" s="397">
        <f t="shared" si="46"/>
        <v>1.9630750759268789E-2</v>
      </c>
      <c r="CB23" s="151" t="str">
        <f t="shared" si="33"/>
        <v>Significativa</v>
      </c>
      <c r="CC23" s="68" t="str">
        <f t="shared" si="34"/>
        <v>Aumento</v>
      </c>
      <c r="CD23" s="55"/>
      <c r="CE23" s="354">
        <v>69.548622131347656</v>
      </c>
      <c r="CF23" s="355">
        <v>1.7536971569061279</v>
      </c>
      <c r="CG23" s="346">
        <v>71.946174621582031</v>
      </c>
      <c r="CH23" s="355">
        <v>1.8449807167053223</v>
      </c>
      <c r="CI23" s="398">
        <f t="shared" si="35"/>
        <v>2.397552490234375</v>
      </c>
      <c r="CJ23" s="399">
        <f t="shared" si="36"/>
        <v>2.5454680440255228</v>
      </c>
      <c r="CK23" s="399">
        <f t="shared" si="37"/>
        <v>0.94189062630806897</v>
      </c>
      <c r="CL23" s="397">
        <f t="shared" si="47"/>
        <v>0.17312431986721677</v>
      </c>
      <c r="CM23" s="151" t="str">
        <f t="shared" si="38"/>
        <v>No significativa</v>
      </c>
      <c r="CN23" s="68" t="str">
        <f t="shared" si="39"/>
        <v>Sin cambio</v>
      </c>
    </row>
    <row r="24" spans="1:92" x14ac:dyDescent="0.2">
      <c r="A24" s="55"/>
      <c r="B24" s="51" t="s">
        <v>56</v>
      </c>
      <c r="C24" s="393">
        <v>2701.8359999999998</v>
      </c>
      <c r="D24" s="393">
        <v>2777.7550000000001</v>
      </c>
      <c r="E24" s="346">
        <v>23.391502380371094</v>
      </c>
      <c r="F24" s="71">
        <v>1.1288056373596191</v>
      </c>
      <c r="G24" s="346">
        <v>20.614919662475586</v>
      </c>
      <c r="H24" s="351">
        <v>0.94769793748855591</v>
      </c>
      <c r="I24" s="56"/>
      <c r="J24" s="330">
        <f t="shared" si="0"/>
        <v>-2.7765827178955078</v>
      </c>
      <c r="K24" s="64">
        <f t="shared" si="1"/>
        <v>1.4738838311260893</v>
      </c>
      <c r="L24" s="64">
        <f t="shared" si="2"/>
        <v>-1.8838545204570969</v>
      </c>
      <c r="M24" s="397">
        <f t="shared" si="40"/>
        <v>2.9792328229317679E-2</v>
      </c>
      <c r="N24" s="151" t="str">
        <f t="shared" si="3"/>
        <v>Significativa</v>
      </c>
      <c r="O24" s="68" t="str">
        <f t="shared" si="4"/>
        <v>Disminución</v>
      </c>
      <c r="P24" s="55"/>
      <c r="Q24" s="354">
        <v>29.779825210571289</v>
      </c>
      <c r="R24" s="355">
        <v>1.9857897758483887</v>
      </c>
      <c r="S24" s="346">
        <v>18.657873153686523</v>
      </c>
      <c r="T24" s="355">
        <v>1.3021645545959473</v>
      </c>
      <c r="U24" s="398">
        <f t="shared" si="5"/>
        <v>-11.121952056884766</v>
      </c>
      <c r="V24" s="399">
        <f t="shared" si="6"/>
        <v>2.3746565143426648</v>
      </c>
      <c r="W24" s="399">
        <f t="shared" si="7"/>
        <v>-4.6836045506831816</v>
      </c>
      <c r="X24" s="71">
        <f t="shared" si="41"/>
        <v>1.4093678740698511E-6</v>
      </c>
      <c r="Y24" s="283" t="str">
        <f t="shared" si="8"/>
        <v>Significativa</v>
      </c>
      <c r="Z24" s="283" t="str">
        <f t="shared" si="9"/>
        <v>Disminución</v>
      </c>
      <c r="AA24" s="55"/>
      <c r="AB24" s="354">
        <v>71.830970764160156</v>
      </c>
      <c r="AC24" s="355">
        <v>2.3860816955566406</v>
      </c>
      <c r="AD24" s="346">
        <v>71.332389831542969</v>
      </c>
      <c r="AE24" s="355">
        <v>1.6506669521331787</v>
      </c>
      <c r="AF24" s="398">
        <f t="shared" si="10"/>
        <v>-0.4985809326171875</v>
      </c>
      <c r="AG24" s="399">
        <f t="shared" si="11"/>
        <v>2.9013940174914352</v>
      </c>
      <c r="AH24" s="399">
        <f t="shared" si="12"/>
        <v>-0.17184185588424972</v>
      </c>
      <c r="AI24" s="397">
        <f t="shared" si="42"/>
        <v>0.43178092935401413</v>
      </c>
      <c r="AJ24" s="151" t="str">
        <f t="shared" si="13"/>
        <v>No significativa</v>
      </c>
      <c r="AK24" s="68" t="str">
        <f t="shared" si="14"/>
        <v>Sin cambio</v>
      </c>
      <c r="AL24" s="55"/>
      <c r="AM24" s="354">
        <v>13.585429191589355</v>
      </c>
      <c r="AN24" s="355">
        <v>1.598318338394165</v>
      </c>
      <c r="AO24" s="346">
        <v>12.774812698364258</v>
      </c>
      <c r="AP24" s="355">
        <v>1.4127445220947266</v>
      </c>
      <c r="AQ24" s="398">
        <f t="shared" si="15"/>
        <v>-0.81061649322509766</v>
      </c>
      <c r="AR24" s="399">
        <f t="shared" si="16"/>
        <v>2.1331827384346944</v>
      </c>
      <c r="AS24" s="399">
        <f t="shared" si="17"/>
        <v>-0.38000330614897015</v>
      </c>
      <c r="AT24" s="397">
        <f t="shared" si="43"/>
        <v>0.35197148048659199</v>
      </c>
      <c r="AU24" s="151" t="str">
        <f t="shared" si="18"/>
        <v>No significativa</v>
      </c>
      <c r="AV24" s="68" t="str">
        <f t="shared" si="19"/>
        <v>Sin cambio</v>
      </c>
      <c r="AW24" s="55"/>
      <c r="AX24" s="354">
        <v>22.591970443725586</v>
      </c>
      <c r="AY24" s="355">
        <v>2.7297968864440918</v>
      </c>
      <c r="AZ24" s="346">
        <v>17.998672485351562</v>
      </c>
      <c r="BA24" s="355">
        <v>2.5144853591918945</v>
      </c>
      <c r="BB24" s="398">
        <f t="shared" si="20"/>
        <v>-4.5932979583740234</v>
      </c>
      <c r="BC24" s="399">
        <f t="shared" si="21"/>
        <v>3.7113916073125792</v>
      </c>
      <c r="BD24" s="399">
        <f t="shared" si="22"/>
        <v>-1.2376214758161921</v>
      </c>
      <c r="BE24" s="397">
        <f t="shared" si="44"/>
        <v>0.10792822377355642</v>
      </c>
      <c r="BF24" s="151" t="str">
        <f t="shared" si="23"/>
        <v>No significativa</v>
      </c>
      <c r="BG24" s="68" t="str">
        <f t="shared" si="24"/>
        <v>Sin cambio</v>
      </c>
      <c r="BH24" s="55"/>
      <c r="BI24" s="354">
        <v>29.003461837768555</v>
      </c>
      <c r="BJ24" s="355">
        <v>2.0199179649353027</v>
      </c>
      <c r="BK24" s="346">
        <v>24.981037139892578</v>
      </c>
      <c r="BL24" s="355">
        <v>1.7788631916046143</v>
      </c>
      <c r="BM24" s="398">
        <f t="shared" si="25"/>
        <v>-4.0224246978759766</v>
      </c>
      <c r="BN24" s="399">
        <f t="shared" si="26"/>
        <v>2.691546551615656</v>
      </c>
      <c r="BO24" s="399">
        <f t="shared" si="27"/>
        <v>-1.494465958785455</v>
      </c>
      <c r="BP24" s="397">
        <f t="shared" si="45"/>
        <v>6.7526936465439294E-2</v>
      </c>
      <c r="BQ24" s="151" t="str">
        <f t="shared" si="28"/>
        <v>No significativa</v>
      </c>
      <c r="BR24" s="68" t="str">
        <f t="shared" si="29"/>
        <v>Sin cambio</v>
      </c>
      <c r="BS24" s="55"/>
      <c r="BT24" s="354">
        <v>23.753885269165039</v>
      </c>
      <c r="BU24" s="355">
        <v>2.3023717403411865</v>
      </c>
      <c r="BV24" s="346">
        <v>23.755083084106445</v>
      </c>
      <c r="BW24" s="355">
        <v>1.728398323059082</v>
      </c>
      <c r="BX24" s="398">
        <f t="shared" si="30"/>
        <v>1.19781494140625E-3</v>
      </c>
      <c r="BY24" s="399">
        <f t="shared" si="31"/>
        <v>2.8789366776424852</v>
      </c>
      <c r="BZ24" s="399">
        <f t="shared" si="32"/>
        <v>4.1606157950897392E-4</v>
      </c>
      <c r="CA24" s="397">
        <f t="shared" si="46"/>
        <v>0.49983401544947215</v>
      </c>
      <c r="CB24" s="151" t="str">
        <f t="shared" si="33"/>
        <v>No significativa</v>
      </c>
      <c r="CC24" s="68" t="str">
        <f t="shared" si="34"/>
        <v>Sin cambio</v>
      </c>
      <c r="CD24" s="55"/>
      <c r="CE24" s="354">
        <v>58.841026306152344</v>
      </c>
      <c r="CF24" s="355">
        <v>2.7436800003051758</v>
      </c>
      <c r="CG24" s="346">
        <v>55.780189514160156</v>
      </c>
      <c r="CH24" s="355">
        <v>1.9638584852218628</v>
      </c>
      <c r="CI24" s="398">
        <f t="shared" si="35"/>
        <v>-3.0608367919921875</v>
      </c>
      <c r="CJ24" s="399">
        <f t="shared" si="36"/>
        <v>3.3740954482723988</v>
      </c>
      <c r="CK24" s="399">
        <f t="shared" si="37"/>
        <v>-0.90715773721202653</v>
      </c>
      <c r="CL24" s="397">
        <f t="shared" si="47"/>
        <v>0.18216169466433246</v>
      </c>
      <c r="CM24" s="151" t="str">
        <f t="shared" si="38"/>
        <v>No significativa</v>
      </c>
      <c r="CN24" s="68" t="str">
        <f t="shared" si="39"/>
        <v>Sin cambio</v>
      </c>
    </row>
    <row r="25" spans="1:92" x14ac:dyDescent="0.2">
      <c r="A25" s="55"/>
      <c r="B25" s="51" t="s">
        <v>55</v>
      </c>
      <c r="C25" s="393">
        <v>7467.4009999999998</v>
      </c>
      <c r="D25" s="393">
        <v>7667.9120000000003</v>
      </c>
      <c r="E25" s="346">
        <v>20.631555557250977</v>
      </c>
      <c r="F25" s="71">
        <v>1.1407047510147095</v>
      </c>
      <c r="G25" s="346">
        <v>18.386478424072266</v>
      </c>
      <c r="H25" s="351">
        <v>0.89695698022842407</v>
      </c>
      <c r="I25" s="56"/>
      <c r="J25" s="330">
        <f t="shared" si="0"/>
        <v>-2.2450771331787109</v>
      </c>
      <c r="K25" s="64">
        <f t="shared" si="1"/>
        <v>1.4511165195696809</v>
      </c>
      <c r="L25" s="64">
        <f t="shared" si="2"/>
        <v>-1.5471377404238178</v>
      </c>
      <c r="M25" s="397">
        <f t="shared" si="40"/>
        <v>6.0915017533444325E-2</v>
      </c>
      <c r="N25" s="151" t="str">
        <f t="shared" si="3"/>
        <v>No significativa</v>
      </c>
      <c r="O25" s="68" t="str">
        <f t="shared" si="4"/>
        <v>Sin cambio</v>
      </c>
      <c r="P25" s="55"/>
      <c r="Q25" s="354">
        <v>31.878265380859375</v>
      </c>
      <c r="R25" s="355">
        <v>1.4652681350708008</v>
      </c>
      <c r="S25" s="346">
        <v>23.727972030639648</v>
      </c>
      <c r="T25" s="355">
        <v>1.3085294961929321</v>
      </c>
      <c r="U25" s="398">
        <f t="shared" si="5"/>
        <v>-8.1502933502197266</v>
      </c>
      <c r="V25" s="399">
        <f t="shared" si="6"/>
        <v>1.9644999745637033</v>
      </c>
      <c r="W25" s="399">
        <f t="shared" si="7"/>
        <v>-4.148787709722332</v>
      </c>
      <c r="X25" s="71">
        <f t="shared" si="41"/>
        <v>1.6712029263252627E-5</v>
      </c>
      <c r="Y25" s="283" t="str">
        <f t="shared" si="8"/>
        <v>Significativa</v>
      </c>
      <c r="Z25" s="283" t="str">
        <f t="shared" si="9"/>
        <v>Disminución</v>
      </c>
      <c r="AA25" s="55"/>
      <c r="AB25" s="354">
        <v>55.367683410644531</v>
      </c>
      <c r="AC25" s="355">
        <v>1.7079495191574097</v>
      </c>
      <c r="AD25" s="346">
        <v>53.5064697265625</v>
      </c>
      <c r="AE25" s="355">
        <v>1.7792973518371582</v>
      </c>
      <c r="AF25" s="398">
        <f t="shared" si="10"/>
        <v>-1.8612136840820313</v>
      </c>
      <c r="AG25" s="399">
        <f t="shared" si="11"/>
        <v>2.4663719561827553</v>
      </c>
      <c r="AH25" s="399">
        <f t="shared" si="12"/>
        <v>-0.75463624998504386</v>
      </c>
      <c r="AI25" s="397">
        <f t="shared" si="42"/>
        <v>0.22523363347407324</v>
      </c>
      <c r="AJ25" s="151" t="str">
        <f t="shared" si="13"/>
        <v>No significativa</v>
      </c>
      <c r="AK25" s="68" t="str">
        <f t="shared" si="14"/>
        <v>Sin cambio</v>
      </c>
      <c r="AL25" s="55"/>
      <c r="AM25" s="354">
        <v>6.696225643157959</v>
      </c>
      <c r="AN25" s="355">
        <v>1.013746976852417</v>
      </c>
      <c r="AO25" s="346">
        <v>9.0612154006958008</v>
      </c>
      <c r="AP25" s="355">
        <v>1.3741037845611572</v>
      </c>
      <c r="AQ25" s="398">
        <f t="shared" si="15"/>
        <v>2.3649897575378418</v>
      </c>
      <c r="AR25" s="399">
        <f t="shared" si="16"/>
        <v>1.7075843006489344</v>
      </c>
      <c r="AS25" s="399">
        <f t="shared" si="17"/>
        <v>1.3849915091390059</v>
      </c>
      <c r="AT25" s="397">
        <f t="shared" si="43"/>
        <v>8.3027531839058644E-2</v>
      </c>
      <c r="AU25" s="151" t="str">
        <f t="shared" si="18"/>
        <v>No significativa</v>
      </c>
      <c r="AV25" s="68" t="str">
        <f t="shared" si="19"/>
        <v>Sin cambio</v>
      </c>
      <c r="AW25" s="55"/>
      <c r="AX25" s="354">
        <v>9.8761272430419922</v>
      </c>
      <c r="AY25" s="355">
        <v>1.861215353012085</v>
      </c>
      <c r="AZ25" s="346">
        <v>6.4674191474914551</v>
      </c>
      <c r="BA25" s="355">
        <v>1.4508650302886963</v>
      </c>
      <c r="BB25" s="398">
        <f t="shared" si="20"/>
        <v>-3.4087080955505371</v>
      </c>
      <c r="BC25" s="399">
        <f t="shared" si="21"/>
        <v>2.3599008297813109</v>
      </c>
      <c r="BD25" s="399">
        <f t="shared" si="22"/>
        <v>-1.4444285338322533</v>
      </c>
      <c r="BE25" s="397">
        <f t="shared" si="44"/>
        <v>7.4309234587286277E-2</v>
      </c>
      <c r="BF25" s="151" t="str">
        <f t="shared" si="23"/>
        <v>No significativa</v>
      </c>
      <c r="BG25" s="68" t="str">
        <f t="shared" si="24"/>
        <v>Sin cambio</v>
      </c>
      <c r="BH25" s="55"/>
      <c r="BI25" s="354">
        <v>22.010963439941406</v>
      </c>
      <c r="BJ25" s="355">
        <v>1.4905939102172852</v>
      </c>
      <c r="BK25" s="346">
        <v>20.603340148925781</v>
      </c>
      <c r="BL25" s="355">
        <v>1.7412897348403931</v>
      </c>
      <c r="BM25" s="398">
        <f t="shared" si="25"/>
        <v>-1.407623291015625</v>
      </c>
      <c r="BN25" s="399">
        <f t="shared" si="26"/>
        <v>2.2921518592443615</v>
      </c>
      <c r="BO25" s="399">
        <f t="shared" si="27"/>
        <v>-0.61410559921612995</v>
      </c>
      <c r="BP25" s="397">
        <f t="shared" si="45"/>
        <v>0.26957277423967185</v>
      </c>
      <c r="BQ25" s="151" t="str">
        <f t="shared" si="28"/>
        <v>No significativa</v>
      </c>
      <c r="BR25" s="68" t="str">
        <f t="shared" si="29"/>
        <v>Sin cambio</v>
      </c>
      <c r="BS25" s="55"/>
      <c r="BT25" s="354">
        <v>14.707191467285156</v>
      </c>
      <c r="BU25" s="355">
        <v>1.673175573348999</v>
      </c>
      <c r="BV25" s="346">
        <v>16.289402008056641</v>
      </c>
      <c r="BW25" s="355">
        <v>1.2581970691680908</v>
      </c>
      <c r="BX25" s="398">
        <f t="shared" si="30"/>
        <v>1.5822105407714844</v>
      </c>
      <c r="BY25" s="399">
        <f t="shared" si="31"/>
        <v>2.0934603803547192</v>
      </c>
      <c r="BZ25" s="399">
        <f t="shared" si="32"/>
        <v>0.75578719120702542</v>
      </c>
      <c r="CA25" s="397">
        <f t="shared" si="46"/>
        <v>0.22488839879598621</v>
      </c>
      <c r="CB25" s="151" t="str">
        <f t="shared" si="33"/>
        <v>No significativa</v>
      </c>
      <c r="CC25" s="68" t="str">
        <f t="shared" si="34"/>
        <v>Sin cambio</v>
      </c>
      <c r="CD25" s="55"/>
      <c r="CE25" s="354">
        <v>43.289531707763672</v>
      </c>
      <c r="CF25" s="355">
        <v>2.261580228805542</v>
      </c>
      <c r="CG25" s="346">
        <v>47.869213104248047</v>
      </c>
      <c r="CH25" s="355">
        <v>1.9272325038909912</v>
      </c>
      <c r="CI25" s="398">
        <f t="shared" si="35"/>
        <v>4.579681396484375</v>
      </c>
      <c r="CJ25" s="399">
        <f t="shared" si="36"/>
        <v>2.9713583182406773</v>
      </c>
      <c r="CK25" s="399">
        <f t="shared" si="37"/>
        <v>1.5412753717282996</v>
      </c>
      <c r="CL25" s="397">
        <f t="shared" si="47"/>
        <v>6.1624890135847044E-2</v>
      </c>
      <c r="CM25" s="151" t="str">
        <f t="shared" si="38"/>
        <v>No significativa</v>
      </c>
      <c r="CN25" s="68" t="str">
        <f t="shared" si="39"/>
        <v>Sin cambio</v>
      </c>
    </row>
    <row r="26" spans="1:92" x14ac:dyDescent="0.2">
      <c r="A26" s="55"/>
      <c r="B26" s="51" t="s">
        <v>54</v>
      </c>
      <c r="C26" s="393">
        <v>15648.936</v>
      </c>
      <c r="D26" s="393">
        <v>16165.954</v>
      </c>
      <c r="E26" s="346">
        <v>18.511577606201172</v>
      </c>
      <c r="F26" s="71">
        <v>1.769084095954895</v>
      </c>
      <c r="G26" s="346">
        <v>15.419429779052734</v>
      </c>
      <c r="H26" s="351">
        <v>0.85810786485671997</v>
      </c>
      <c r="I26" s="56"/>
      <c r="J26" s="330">
        <f t="shared" si="0"/>
        <v>-3.0921478271484375</v>
      </c>
      <c r="K26" s="64">
        <f t="shared" si="1"/>
        <v>1.9662165817349591</v>
      </c>
      <c r="L26" s="64">
        <f t="shared" si="2"/>
        <v>-1.5726384650972551</v>
      </c>
      <c r="M26" s="397">
        <f t="shared" si="40"/>
        <v>5.7901277863399124E-2</v>
      </c>
      <c r="N26" s="151" t="str">
        <f t="shared" si="3"/>
        <v>No significativa</v>
      </c>
      <c r="O26" s="68" t="str">
        <f t="shared" si="4"/>
        <v>Sin cambio</v>
      </c>
      <c r="P26" s="55"/>
      <c r="Q26" s="354">
        <v>30.720523834228516</v>
      </c>
      <c r="R26" s="355">
        <v>1.350400447845459</v>
      </c>
      <c r="S26" s="346">
        <v>25.347536087036133</v>
      </c>
      <c r="T26" s="355">
        <v>1.1794613599777222</v>
      </c>
      <c r="U26" s="398">
        <f t="shared" si="5"/>
        <v>-5.3729877471923828</v>
      </c>
      <c r="V26" s="399">
        <f t="shared" si="6"/>
        <v>1.7929613685804036</v>
      </c>
      <c r="W26" s="399">
        <f t="shared" si="7"/>
        <v>-2.9967113856147964</v>
      </c>
      <c r="X26" s="71">
        <f t="shared" si="41"/>
        <v>1.3645447781841702E-3</v>
      </c>
      <c r="Y26" s="283" t="str">
        <f t="shared" si="8"/>
        <v>Significativa</v>
      </c>
      <c r="Z26" s="283" t="str">
        <f t="shared" si="9"/>
        <v>Disminución</v>
      </c>
      <c r="AA26" s="55"/>
      <c r="AB26" s="354">
        <v>59.016918182373047</v>
      </c>
      <c r="AC26" s="355">
        <v>2.7670674324035645</v>
      </c>
      <c r="AD26" s="346">
        <v>64.756355285644531</v>
      </c>
      <c r="AE26" s="355">
        <v>1.3296852111816406</v>
      </c>
      <c r="AF26" s="398">
        <f t="shared" si="10"/>
        <v>5.7394371032714844</v>
      </c>
      <c r="AG26" s="399">
        <f t="shared" si="11"/>
        <v>3.0699714878649313</v>
      </c>
      <c r="AH26" s="399">
        <f t="shared" si="12"/>
        <v>1.869540849469935</v>
      </c>
      <c r="AI26" s="397">
        <f t="shared" si="42"/>
        <v>3.0773802960476382E-2</v>
      </c>
      <c r="AJ26" s="151" t="str">
        <f t="shared" si="13"/>
        <v>Significativa</v>
      </c>
      <c r="AK26" s="68" t="str">
        <f t="shared" si="14"/>
        <v>Aumento</v>
      </c>
      <c r="AL26" s="55"/>
      <c r="AM26" s="354">
        <v>12.918003082275391</v>
      </c>
      <c r="AN26" s="355">
        <v>1.5769832134246826</v>
      </c>
      <c r="AO26" s="346">
        <v>10.202095031738281</v>
      </c>
      <c r="AP26" s="355">
        <v>1.2149940729141235</v>
      </c>
      <c r="AQ26" s="398">
        <f t="shared" si="15"/>
        <v>-2.7159080505371094</v>
      </c>
      <c r="AR26" s="399">
        <f t="shared" si="16"/>
        <v>1.9907502738012341</v>
      </c>
      <c r="AS26" s="399">
        <f t="shared" si="17"/>
        <v>-1.3642635574532531</v>
      </c>
      <c r="AT26" s="397">
        <f t="shared" si="43"/>
        <v>8.6242315537582312E-2</v>
      </c>
      <c r="AU26" s="151" t="str">
        <f t="shared" si="18"/>
        <v>No significativa</v>
      </c>
      <c r="AV26" s="68" t="str">
        <f t="shared" si="19"/>
        <v>Sin cambio</v>
      </c>
      <c r="AW26" s="55"/>
      <c r="AX26" s="354">
        <v>13.409402847290039</v>
      </c>
      <c r="AY26" s="355">
        <v>1.8165264129638672</v>
      </c>
      <c r="AZ26" s="346">
        <v>9.6936187744140625</v>
      </c>
      <c r="BA26" s="355">
        <v>1.4451005458831787</v>
      </c>
      <c r="BB26" s="398">
        <f t="shared" si="20"/>
        <v>-3.7157840728759766</v>
      </c>
      <c r="BC26" s="399">
        <f t="shared" si="21"/>
        <v>2.3212246329701127</v>
      </c>
      <c r="BD26" s="399">
        <f t="shared" si="22"/>
        <v>-1.6007860764950876</v>
      </c>
      <c r="BE26" s="397">
        <f t="shared" si="44"/>
        <v>5.4712154256421085E-2</v>
      </c>
      <c r="BF26" s="151" t="str">
        <f t="shared" si="23"/>
        <v>No significativa</v>
      </c>
      <c r="BG26" s="68" t="str">
        <f t="shared" si="24"/>
        <v>Sin cambio</v>
      </c>
      <c r="BH26" s="55"/>
      <c r="BI26" s="354">
        <v>31.560791015625</v>
      </c>
      <c r="BJ26" s="355">
        <v>4.2954130172729492</v>
      </c>
      <c r="BK26" s="346">
        <v>17.679389953613281</v>
      </c>
      <c r="BL26" s="355">
        <v>1.3495008945465088</v>
      </c>
      <c r="BM26" s="398">
        <f t="shared" si="25"/>
        <v>-13.881401062011719</v>
      </c>
      <c r="BN26" s="399">
        <f t="shared" si="26"/>
        <v>4.5024133143615028</v>
      </c>
      <c r="BO26" s="399">
        <f t="shared" si="27"/>
        <v>-3.0831023481859687</v>
      </c>
      <c r="BP26" s="397">
        <f t="shared" si="45"/>
        <v>1.0242734353135509E-3</v>
      </c>
      <c r="BQ26" s="151" t="str">
        <f t="shared" si="28"/>
        <v>Significativa</v>
      </c>
      <c r="BR26" s="68" t="str">
        <f t="shared" si="29"/>
        <v>Disminución</v>
      </c>
      <c r="BS26" s="55"/>
      <c r="BT26" s="354">
        <v>14.450414657592773</v>
      </c>
      <c r="BU26" s="355">
        <v>1.6328748464584351</v>
      </c>
      <c r="BV26" s="346">
        <v>15.946982383728027</v>
      </c>
      <c r="BW26" s="355">
        <v>1.3735482692718506</v>
      </c>
      <c r="BX26" s="398">
        <f t="shared" si="30"/>
        <v>1.4965677261352539</v>
      </c>
      <c r="BY26" s="399">
        <f t="shared" si="31"/>
        <v>2.1337561042013107</v>
      </c>
      <c r="BZ26" s="399">
        <f t="shared" si="32"/>
        <v>0.70137712702428867</v>
      </c>
      <c r="CA26" s="397">
        <f t="shared" si="46"/>
        <v>0.24153384622627161</v>
      </c>
      <c r="CB26" s="151" t="str">
        <f t="shared" si="33"/>
        <v>No significativa</v>
      </c>
      <c r="CC26" s="68" t="str">
        <f t="shared" si="34"/>
        <v>Sin cambio</v>
      </c>
      <c r="CD26" s="55"/>
      <c r="CE26" s="354">
        <v>48.506988525390625</v>
      </c>
      <c r="CF26" s="355">
        <v>4.0816197395324707</v>
      </c>
      <c r="CG26" s="346">
        <v>53.147529602050781</v>
      </c>
      <c r="CH26" s="355">
        <v>1.7815358638763428</v>
      </c>
      <c r="CI26" s="398">
        <f t="shared" si="35"/>
        <v>4.6405410766601563</v>
      </c>
      <c r="CJ26" s="399">
        <f t="shared" si="36"/>
        <v>4.4534806311938464</v>
      </c>
      <c r="CK26" s="399">
        <f t="shared" si="37"/>
        <v>1.0420032017555143</v>
      </c>
      <c r="CL26" s="397">
        <f t="shared" si="47"/>
        <v>0.14870509726359771</v>
      </c>
      <c r="CM26" s="151" t="str">
        <f t="shared" si="38"/>
        <v>No significativa</v>
      </c>
      <c r="CN26" s="68" t="str">
        <f t="shared" si="39"/>
        <v>Sin cambio</v>
      </c>
    </row>
    <row r="27" spans="1:92" x14ac:dyDescent="0.2">
      <c r="A27" s="55"/>
      <c r="B27" s="51" t="s">
        <v>53</v>
      </c>
      <c r="C27" s="393">
        <v>4430.692</v>
      </c>
      <c r="D27" s="393">
        <v>4502.1980000000003</v>
      </c>
      <c r="E27" s="346">
        <v>30.588066101074219</v>
      </c>
      <c r="F27" s="71">
        <v>1.0955532789230347</v>
      </c>
      <c r="G27" s="346">
        <v>26.112512588500977</v>
      </c>
      <c r="H27" s="351">
        <v>1.0604146718978882</v>
      </c>
      <c r="I27" s="56"/>
      <c r="J27" s="330">
        <f t="shared" si="0"/>
        <v>-4.4755535125732422</v>
      </c>
      <c r="K27" s="64">
        <f t="shared" si="1"/>
        <v>1.5247020244412737</v>
      </c>
      <c r="L27" s="64">
        <f t="shared" si="2"/>
        <v>-2.9353627402792402</v>
      </c>
      <c r="M27" s="397">
        <f t="shared" si="40"/>
        <v>1.6657898542333462E-3</v>
      </c>
      <c r="N27" s="151" t="str">
        <f t="shared" si="3"/>
        <v>Significativa</v>
      </c>
      <c r="O27" s="68" t="str">
        <f t="shared" si="4"/>
        <v>Disminución</v>
      </c>
      <c r="P27" s="55"/>
      <c r="Q27" s="354">
        <v>38.248584747314453</v>
      </c>
      <c r="R27" s="355">
        <v>2.2049505710601807</v>
      </c>
      <c r="S27" s="346">
        <v>28.563270568847656</v>
      </c>
      <c r="T27" s="355">
        <v>1.9355164766311646</v>
      </c>
      <c r="U27" s="398">
        <f t="shared" si="5"/>
        <v>-9.6853141784667969</v>
      </c>
      <c r="V27" s="399">
        <f t="shared" si="6"/>
        <v>2.9339446232213269</v>
      </c>
      <c r="W27" s="399">
        <f t="shared" si="7"/>
        <v>-3.3011237164499709</v>
      </c>
      <c r="X27" s="71">
        <f t="shared" si="41"/>
        <v>4.814920483095311E-4</v>
      </c>
      <c r="Y27" s="283" t="str">
        <f t="shared" si="8"/>
        <v>Significativa</v>
      </c>
      <c r="Z27" s="283" t="str">
        <f t="shared" si="9"/>
        <v>Disminución</v>
      </c>
      <c r="AA27" s="55"/>
      <c r="AB27" s="354">
        <v>72.243408203125</v>
      </c>
      <c r="AC27" s="355">
        <v>1.6483641862869263</v>
      </c>
      <c r="AD27" s="346">
        <v>71.645584106445313</v>
      </c>
      <c r="AE27" s="355">
        <v>1.5375726222991943</v>
      </c>
      <c r="AF27" s="398">
        <f t="shared" si="10"/>
        <v>-0.5978240966796875</v>
      </c>
      <c r="AG27" s="399">
        <f t="shared" si="11"/>
        <v>2.2541592799705574</v>
      </c>
      <c r="AH27" s="399">
        <f t="shared" si="12"/>
        <v>-0.26520934079134634</v>
      </c>
      <c r="AI27" s="397">
        <f t="shared" si="42"/>
        <v>0.39542409978362658</v>
      </c>
      <c r="AJ27" s="151" t="str">
        <f t="shared" si="13"/>
        <v>No significativa</v>
      </c>
      <c r="AK27" s="68" t="str">
        <f t="shared" si="14"/>
        <v>Sin cambio</v>
      </c>
      <c r="AL27" s="55"/>
      <c r="AM27" s="354">
        <v>22.390565872192383</v>
      </c>
      <c r="AN27" s="355">
        <v>2.7680070400238037</v>
      </c>
      <c r="AO27" s="346">
        <v>21.068553924560547</v>
      </c>
      <c r="AP27" s="355">
        <v>2.0007483959197998</v>
      </c>
      <c r="AQ27" s="398">
        <f t="shared" si="15"/>
        <v>-1.3220119476318359</v>
      </c>
      <c r="AR27" s="399">
        <f t="shared" si="16"/>
        <v>3.4153853541580035</v>
      </c>
      <c r="AS27" s="399">
        <f t="shared" si="17"/>
        <v>-0.38707548652522467</v>
      </c>
      <c r="AT27" s="397">
        <f t="shared" si="43"/>
        <v>0.34935016237891037</v>
      </c>
      <c r="AU27" s="151" t="str">
        <f t="shared" si="18"/>
        <v>No significativa</v>
      </c>
      <c r="AV27" s="68" t="str">
        <f t="shared" si="19"/>
        <v>Sin cambio</v>
      </c>
      <c r="AW27" s="55"/>
      <c r="AX27" s="354">
        <v>18.176010131835937</v>
      </c>
      <c r="AY27" s="355">
        <v>2.1233935356140137</v>
      </c>
      <c r="AZ27" s="346">
        <v>22.126014709472656</v>
      </c>
      <c r="BA27" s="355">
        <v>3.5632565021514893</v>
      </c>
      <c r="BB27" s="398">
        <f t="shared" si="20"/>
        <v>3.9500045776367187</v>
      </c>
      <c r="BC27" s="399">
        <f t="shared" si="21"/>
        <v>4.1479629949183785</v>
      </c>
      <c r="BD27" s="399">
        <f t="shared" si="22"/>
        <v>0.952275751369003</v>
      </c>
      <c r="BE27" s="397">
        <f t="shared" si="44"/>
        <v>0.17047857610798334</v>
      </c>
      <c r="BF27" s="151" t="str">
        <f t="shared" si="23"/>
        <v>No significativa</v>
      </c>
      <c r="BG27" s="68" t="str">
        <f t="shared" si="24"/>
        <v>Sin cambio</v>
      </c>
      <c r="BH27" s="55"/>
      <c r="BI27" s="354">
        <v>28.842380523681641</v>
      </c>
      <c r="BJ27" s="355">
        <v>1.9340023994445801</v>
      </c>
      <c r="BK27" s="346">
        <v>32.217998504638672</v>
      </c>
      <c r="BL27" s="355">
        <v>2.0214853286743164</v>
      </c>
      <c r="BM27" s="398">
        <f t="shared" si="25"/>
        <v>3.3756179809570312</v>
      </c>
      <c r="BN27" s="399">
        <f t="shared" si="26"/>
        <v>2.7976361834775627</v>
      </c>
      <c r="BO27" s="399">
        <f t="shared" si="27"/>
        <v>1.2065964834501877</v>
      </c>
      <c r="BP27" s="397">
        <f t="shared" si="45"/>
        <v>0.11379379084753927</v>
      </c>
      <c r="BQ27" s="151" t="str">
        <f t="shared" si="28"/>
        <v>No significativa</v>
      </c>
      <c r="BR27" s="68" t="str">
        <f t="shared" si="29"/>
        <v>Sin cambio</v>
      </c>
      <c r="BS27" s="55"/>
      <c r="BT27" s="354">
        <v>21.599018096923828</v>
      </c>
      <c r="BU27" s="355">
        <v>1.8746383190155029</v>
      </c>
      <c r="BV27" s="346">
        <v>24.246757507324219</v>
      </c>
      <c r="BW27" s="355">
        <v>1.9129548072814941</v>
      </c>
      <c r="BX27" s="398">
        <f t="shared" si="30"/>
        <v>2.6477394104003906</v>
      </c>
      <c r="BY27" s="399">
        <f t="shared" si="31"/>
        <v>2.6783698254390953</v>
      </c>
      <c r="BZ27" s="399">
        <f t="shared" si="32"/>
        <v>0.98856378430350522</v>
      </c>
      <c r="CA27" s="397">
        <f t="shared" si="46"/>
        <v>0.16143830629973432</v>
      </c>
      <c r="CB27" s="151" t="str">
        <f t="shared" si="33"/>
        <v>No significativa</v>
      </c>
      <c r="CC27" s="68" t="str">
        <f t="shared" si="34"/>
        <v>Sin cambio</v>
      </c>
      <c r="CD27" s="55"/>
      <c r="CE27" s="354">
        <v>59.073753356933594</v>
      </c>
      <c r="CF27" s="355">
        <v>2.1946415901184082</v>
      </c>
      <c r="CG27" s="346">
        <v>57.868289947509766</v>
      </c>
      <c r="CH27" s="355">
        <v>2.0349330902099609</v>
      </c>
      <c r="CI27" s="398">
        <f t="shared" si="35"/>
        <v>-1.2054634094238281</v>
      </c>
      <c r="CJ27" s="399">
        <f t="shared" si="36"/>
        <v>2.9928923119131627</v>
      </c>
      <c r="CK27" s="399">
        <f t="shared" si="37"/>
        <v>-0.40277540378766691</v>
      </c>
      <c r="CL27" s="397">
        <f t="shared" si="47"/>
        <v>0.34355672849571228</v>
      </c>
      <c r="CM27" s="151" t="str">
        <f t="shared" si="38"/>
        <v>No significativa</v>
      </c>
      <c r="CN27" s="68" t="str">
        <f t="shared" si="39"/>
        <v>Sin cambio</v>
      </c>
    </row>
    <row r="28" spans="1:92" x14ac:dyDescent="0.2">
      <c r="A28" s="55"/>
      <c r="B28" s="51" t="s">
        <v>52</v>
      </c>
      <c r="C28" s="393">
        <v>1808.8030000000001</v>
      </c>
      <c r="D28" s="393">
        <v>1855.788</v>
      </c>
      <c r="E28" s="346">
        <v>19.267549514770508</v>
      </c>
      <c r="F28" s="71">
        <v>0.8364521861076355</v>
      </c>
      <c r="G28" s="346">
        <v>19.183279037475586</v>
      </c>
      <c r="H28" s="351">
        <v>0.94546359777450562</v>
      </c>
      <c r="I28" s="56"/>
      <c r="J28" s="330">
        <f t="shared" si="0"/>
        <v>-8.4270477294921875E-2</v>
      </c>
      <c r="K28" s="64">
        <f t="shared" si="1"/>
        <v>1.2623603583608582</v>
      </c>
      <c r="L28" s="64">
        <f t="shared" si="2"/>
        <v>-6.6756276634308193E-2</v>
      </c>
      <c r="M28" s="397">
        <f t="shared" si="40"/>
        <v>0.47338786595586374</v>
      </c>
      <c r="N28" s="151" t="str">
        <f t="shared" si="3"/>
        <v>No significativa</v>
      </c>
      <c r="O28" s="68" t="str">
        <f t="shared" si="4"/>
        <v>Sin cambio</v>
      </c>
      <c r="P28" s="55"/>
      <c r="Q28" s="354">
        <v>29.931343078613281</v>
      </c>
      <c r="R28" s="355">
        <v>1.2428678274154663</v>
      </c>
      <c r="S28" s="346">
        <v>22.29985237121582</v>
      </c>
      <c r="T28" s="355">
        <v>1.150576114654541</v>
      </c>
      <c r="U28" s="398">
        <f t="shared" si="5"/>
        <v>-7.6314907073974609</v>
      </c>
      <c r="V28" s="399">
        <f t="shared" si="6"/>
        <v>1.6936781961275822</v>
      </c>
      <c r="W28" s="399">
        <f t="shared" si="7"/>
        <v>-4.5058681896277966</v>
      </c>
      <c r="X28" s="71">
        <f t="shared" si="41"/>
        <v>3.3051056229888451E-6</v>
      </c>
      <c r="Y28" s="283" t="str">
        <f t="shared" si="8"/>
        <v>Significativa</v>
      </c>
      <c r="Z28" s="283" t="str">
        <f t="shared" si="9"/>
        <v>Disminución</v>
      </c>
      <c r="AA28" s="55"/>
      <c r="AB28" s="354">
        <v>64.5921630859375</v>
      </c>
      <c r="AC28" s="355">
        <v>1.5139399766921997</v>
      </c>
      <c r="AD28" s="346">
        <v>64.379875183105469</v>
      </c>
      <c r="AE28" s="355">
        <v>1.4550298452377319</v>
      </c>
      <c r="AF28" s="398">
        <f t="shared" si="10"/>
        <v>-0.21228790283203125</v>
      </c>
      <c r="AG28" s="399">
        <f t="shared" si="11"/>
        <v>2.099791919109919</v>
      </c>
      <c r="AH28" s="399">
        <f t="shared" si="12"/>
        <v>-0.101099495097599</v>
      </c>
      <c r="AI28" s="397">
        <f t="shared" si="42"/>
        <v>0.45973573942367785</v>
      </c>
      <c r="AJ28" s="151" t="str">
        <f t="shared" si="13"/>
        <v>No significativa</v>
      </c>
      <c r="AK28" s="68" t="str">
        <f t="shared" si="14"/>
        <v>Sin cambio</v>
      </c>
      <c r="AL28" s="55"/>
      <c r="AM28" s="354">
        <v>15.742068290710449</v>
      </c>
      <c r="AN28" s="355">
        <v>1.3454427719116211</v>
      </c>
      <c r="AO28" s="346">
        <v>14.792045593261719</v>
      </c>
      <c r="AP28" s="355">
        <v>1.5222926139831543</v>
      </c>
      <c r="AQ28" s="398">
        <f t="shared" si="15"/>
        <v>-0.95002269744873047</v>
      </c>
      <c r="AR28" s="399">
        <f t="shared" si="16"/>
        <v>2.031647374688061</v>
      </c>
      <c r="AS28" s="399">
        <f t="shared" si="17"/>
        <v>-0.46761200259695501</v>
      </c>
      <c r="AT28" s="397">
        <f t="shared" si="43"/>
        <v>0.32003104001504712</v>
      </c>
      <c r="AU28" s="151" t="str">
        <f t="shared" si="18"/>
        <v>No significativa</v>
      </c>
      <c r="AV28" s="68" t="str">
        <f t="shared" si="19"/>
        <v>Sin cambio</v>
      </c>
      <c r="AW28" s="55"/>
      <c r="AX28" s="354">
        <v>14.278392791748047</v>
      </c>
      <c r="AY28" s="355">
        <v>2.062180757522583</v>
      </c>
      <c r="AZ28" s="346">
        <v>9.3592052459716797</v>
      </c>
      <c r="BA28" s="355">
        <v>1.4709193706512451</v>
      </c>
      <c r="BB28" s="398">
        <f t="shared" si="20"/>
        <v>-4.9191875457763672</v>
      </c>
      <c r="BC28" s="399">
        <f t="shared" si="21"/>
        <v>2.5330205825562233</v>
      </c>
      <c r="BD28" s="399">
        <f t="shared" si="22"/>
        <v>-1.9420243087058215</v>
      </c>
      <c r="BE28" s="397">
        <f t="shared" si="44"/>
        <v>2.606707878273986E-2</v>
      </c>
      <c r="BF28" s="151" t="str">
        <f t="shared" si="23"/>
        <v>Significativa</v>
      </c>
      <c r="BG28" s="68" t="str">
        <f t="shared" si="24"/>
        <v>Disminución</v>
      </c>
      <c r="BH28" s="55"/>
      <c r="BI28" s="354">
        <v>21.963197708129883</v>
      </c>
      <c r="BJ28" s="355">
        <v>1.6807225942611694</v>
      </c>
      <c r="BK28" s="346">
        <v>30.717033386230469</v>
      </c>
      <c r="BL28" s="355">
        <v>1.7901228666305542</v>
      </c>
      <c r="BM28" s="398">
        <f t="shared" si="25"/>
        <v>8.7538356781005859</v>
      </c>
      <c r="BN28" s="399">
        <f t="shared" si="26"/>
        <v>2.4554772074881064</v>
      </c>
      <c r="BO28" s="399">
        <f t="shared" si="27"/>
        <v>3.5650242044215705</v>
      </c>
      <c r="BP28" s="397">
        <f t="shared" si="45"/>
        <v>1.8191130572398073E-4</v>
      </c>
      <c r="BQ28" s="151" t="str">
        <f t="shared" si="28"/>
        <v>Significativa</v>
      </c>
      <c r="BR28" s="68" t="str">
        <f t="shared" si="29"/>
        <v>Aumento</v>
      </c>
      <c r="BS28" s="55"/>
      <c r="BT28" s="354">
        <v>13.907429695129395</v>
      </c>
      <c r="BU28" s="355">
        <v>1.3144570589065552</v>
      </c>
      <c r="BV28" s="346">
        <v>15.023429870605469</v>
      </c>
      <c r="BW28" s="355">
        <v>1.4404653310775757</v>
      </c>
      <c r="BX28" s="398">
        <f t="shared" si="30"/>
        <v>1.1160001754760742</v>
      </c>
      <c r="BY28" s="399">
        <f t="shared" si="31"/>
        <v>1.9500609553923438</v>
      </c>
      <c r="BZ28" s="399">
        <f t="shared" si="32"/>
        <v>0.57228989298518607</v>
      </c>
      <c r="CA28" s="397">
        <f t="shared" si="46"/>
        <v>0.28356279791512973</v>
      </c>
      <c r="CB28" s="151" t="str">
        <f t="shared" si="33"/>
        <v>No significativa</v>
      </c>
      <c r="CC28" s="68" t="str">
        <f t="shared" si="34"/>
        <v>Sin cambio</v>
      </c>
      <c r="CD28" s="55"/>
      <c r="CE28" s="354">
        <v>49.079750061035156</v>
      </c>
      <c r="CF28" s="355">
        <v>1.820826530456543</v>
      </c>
      <c r="CG28" s="346">
        <v>50.0533447265625</v>
      </c>
      <c r="CH28" s="355">
        <v>1.8391015529632568</v>
      </c>
      <c r="CI28" s="398">
        <f t="shared" si="35"/>
        <v>0.97359466552734375</v>
      </c>
      <c r="CJ28" s="399">
        <f t="shared" si="36"/>
        <v>2.5879922287607964</v>
      </c>
      <c r="CK28" s="399">
        <f t="shared" si="37"/>
        <v>0.37619690457630484</v>
      </c>
      <c r="CL28" s="397">
        <f t="shared" si="47"/>
        <v>0.35338525823856215</v>
      </c>
      <c r="CM28" s="151" t="str">
        <f t="shared" si="38"/>
        <v>No significativa</v>
      </c>
      <c r="CN28" s="68" t="str">
        <f t="shared" si="39"/>
        <v>Sin cambio</v>
      </c>
    </row>
    <row r="29" spans="1:92" x14ac:dyDescent="0.2">
      <c r="A29" s="55"/>
      <c r="B29" s="51" t="s">
        <v>51</v>
      </c>
      <c r="C29" s="393">
        <v>1115.259</v>
      </c>
      <c r="D29" s="393">
        <v>1162.298</v>
      </c>
      <c r="E29" s="346">
        <v>20.23431396484375</v>
      </c>
      <c r="F29" s="71">
        <v>0.69258326292037964</v>
      </c>
      <c r="G29" s="346">
        <v>19.334369659423828</v>
      </c>
      <c r="H29" s="351">
        <v>0.88370347023010254</v>
      </c>
      <c r="I29" s="56"/>
      <c r="J29" s="330">
        <f t="shared" si="0"/>
        <v>-0.89994430541992188</v>
      </c>
      <c r="K29" s="64">
        <f t="shared" si="1"/>
        <v>1.1227659593050394</v>
      </c>
      <c r="L29" s="64">
        <f t="shared" si="2"/>
        <v>-0.80154220740443727</v>
      </c>
      <c r="M29" s="397">
        <f t="shared" si="40"/>
        <v>0.2114089097907331</v>
      </c>
      <c r="N29" s="151" t="str">
        <f t="shared" si="3"/>
        <v>No significativa</v>
      </c>
      <c r="O29" s="68" t="str">
        <f t="shared" si="4"/>
        <v>Sin cambio</v>
      </c>
      <c r="P29" s="55"/>
      <c r="Q29" s="354">
        <v>22.838998794555664</v>
      </c>
      <c r="R29" s="355">
        <v>1.6298178434371948</v>
      </c>
      <c r="S29" s="346">
        <v>18.321634292602539</v>
      </c>
      <c r="T29" s="355">
        <v>1.5699946880340576</v>
      </c>
      <c r="U29" s="398">
        <f t="shared" si="5"/>
        <v>-4.517364501953125</v>
      </c>
      <c r="V29" s="399">
        <f t="shared" si="6"/>
        <v>2.2630045345163201</v>
      </c>
      <c r="W29" s="399">
        <f t="shared" si="7"/>
        <v>-1.9961800487150314</v>
      </c>
      <c r="X29" s="71">
        <f t="shared" si="41"/>
        <v>2.2957164153480283E-2</v>
      </c>
      <c r="Y29" s="283" t="str">
        <f t="shared" si="8"/>
        <v>Significativa</v>
      </c>
      <c r="Z29" s="283" t="str">
        <f t="shared" si="9"/>
        <v>Disminución</v>
      </c>
      <c r="AA29" s="55"/>
      <c r="AB29" s="354">
        <v>61.735702514648438</v>
      </c>
      <c r="AC29" s="355">
        <v>1.6470646858215332</v>
      </c>
      <c r="AD29" s="346">
        <v>62.558658599853516</v>
      </c>
      <c r="AE29" s="355">
        <v>1.4497745037078857</v>
      </c>
      <c r="AF29" s="398">
        <f t="shared" si="10"/>
        <v>0.82295608520507813</v>
      </c>
      <c r="AG29" s="399">
        <f t="shared" si="11"/>
        <v>2.1942352177653679</v>
      </c>
      <c r="AH29" s="399">
        <f t="shared" si="12"/>
        <v>0.37505372192648756</v>
      </c>
      <c r="AI29" s="397">
        <f t="shared" si="42"/>
        <v>0.3538102567564908</v>
      </c>
      <c r="AJ29" s="151" t="str">
        <f t="shared" si="13"/>
        <v>No significativa</v>
      </c>
      <c r="AK29" s="68" t="str">
        <f t="shared" si="14"/>
        <v>Sin cambio</v>
      </c>
      <c r="AL29" s="55"/>
      <c r="AM29" s="354">
        <v>12.784205436706543</v>
      </c>
      <c r="AN29" s="355">
        <v>1.8110885620117187</v>
      </c>
      <c r="AO29" s="346">
        <v>11.856425285339355</v>
      </c>
      <c r="AP29" s="355">
        <v>2.3582859039306641</v>
      </c>
      <c r="AQ29" s="398">
        <f t="shared" si="15"/>
        <v>-0.9277801513671875</v>
      </c>
      <c r="AR29" s="399">
        <f t="shared" si="16"/>
        <v>2.9734751023218178</v>
      </c>
      <c r="AS29" s="399">
        <f t="shared" si="17"/>
        <v>-0.3120188060908049</v>
      </c>
      <c r="AT29" s="397">
        <f t="shared" si="43"/>
        <v>0.37751311556272227</v>
      </c>
      <c r="AU29" s="151" t="str">
        <f t="shared" si="18"/>
        <v>No significativa</v>
      </c>
      <c r="AV29" s="68" t="str">
        <f t="shared" si="19"/>
        <v>Sin cambio</v>
      </c>
      <c r="AW29" s="55"/>
      <c r="AX29" s="354">
        <v>10.657524108886719</v>
      </c>
      <c r="AY29" s="355">
        <v>2.0724554061889648</v>
      </c>
      <c r="AZ29" s="346">
        <v>13.763596534729004</v>
      </c>
      <c r="BA29" s="355">
        <v>2.529365062713623</v>
      </c>
      <c r="BB29" s="398">
        <f t="shared" si="20"/>
        <v>3.1060724258422852</v>
      </c>
      <c r="BC29" s="399">
        <f t="shared" si="21"/>
        <v>3.2699784450540585</v>
      </c>
      <c r="BD29" s="399">
        <f t="shared" si="22"/>
        <v>0.94987550469646487</v>
      </c>
      <c r="BE29" s="397">
        <f t="shared" si="44"/>
        <v>0.17108775733822368</v>
      </c>
      <c r="BF29" s="151" t="str">
        <f t="shared" si="23"/>
        <v>No significativa</v>
      </c>
      <c r="BG29" s="68" t="str">
        <f t="shared" si="24"/>
        <v>Sin cambio</v>
      </c>
      <c r="BH29" s="55"/>
      <c r="BI29" s="354">
        <v>23.633523941040039</v>
      </c>
      <c r="BJ29" s="355">
        <v>1.5892443656921387</v>
      </c>
      <c r="BK29" s="346">
        <v>28.783754348754883</v>
      </c>
      <c r="BL29" s="355">
        <v>1.6772164106369019</v>
      </c>
      <c r="BM29" s="398">
        <f t="shared" si="25"/>
        <v>5.1502304077148437</v>
      </c>
      <c r="BN29" s="399">
        <f t="shared" si="26"/>
        <v>2.3105740719556991</v>
      </c>
      <c r="BO29" s="399">
        <f t="shared" si="27"/>
        <v>2.2289830350929298</v>
      </c>
      <c r="BP29" s="397">
        <f t="shared" si="45"/>
        <v>1.2907516791797802E-2</v>
      </c>
      <c r="BQ29" s="151" t="str">
        <f t="shared" si="28"/>
        <v>Significativa</v>
      </c>
      <c r="BR29" s="68" t="str">
        <f t="shared" si="29"/>
        <v>Aumento</v>
      </c>
      <c r="BS29" s="55"/>
      <c r="BT29" s="354">
        <v>17.774257659912109</v>
      </c>
      <c r="BU29" s="355">
        <v>1.7817411422729492</v>
      </c>
      <c r="BV29" s="346">
        <v>23.395290374755859</v>
      </c>
      <c r="BW29" s="355">
        <v>2.1795585155487061</v>
      </c>
      <c r="BX29" s="398">
        <f t="shared" si="30"/>
        <v>5.62103271484375</v>
      </c>
      <c r="BY29" s="399">
        <f t="shared" si="31"/>
        <v>2.8151512962483904</v>
      </c>
      <c r="BZ29" s="399">
        <f t="shared" si="32"/>
        <v>1.9967071476174711</v>
      </c>
      <c r="CA29" s="397">
        <f t="shared" si="46"/>
        <v>2.2928502612670765E-2</v>
      </c>
      <c r="CB29" s="151" t="str">
        <f t="shared" si="33"/>
        <v>Significativa</v>
      </c>
      <c r="CC29" s="68" t="str">
        <f t="shared" si="34"/>
        <v>Aumento</v>
      </c>
      <c r="CD29" s="55"/>
      <c r="CE29" s="354">
        <v>45.674144744873047</v>
      </c>
      <c r="CF29" s="355">
        <v>1.9789443016052246</v>
      </c>
      <c r="CG29" s="346">
        <v>53.187393188476562</v>
      </c>
      <c r="CH29" s="355">
        <v>1.728548526763916</v>
      </c>
      <c r="CI29" s="398">
        <f t="shared" si="35"/>
        <v>7.5132484436035156</v>
      </c>
      <c r="CJ29" s="399">
        <f t="shared" si="36"/>
        <v>2.6275655193036567</v>
      </c>
      <c r="CK29" s="399">
        <f t="shared" si="37"/>
        <v>2.8593952799299318</v>
      </c>
      <c r="CL29" s="397">
        <f t="shared" si="47"/>
        <v>2.1222476561210124E-3</v>
      </c>
      <c r="CM29" s="151" t="str">
        <f t="shared" si="38"/>
        <v>Significativa</v>
      </c>
      <c r="CN29" s="68" t="str">
        <f t="shared" si="39"/>
        <v>Aumento</v>
      </c>
    </row>
    <row r="30" spans="1:92" x14ac:dyDescent="0.2">
      <c r="A30" s="55"/>
      <c r="B30" s="51" t="s">
        <v>50</v>
      </c>
      <c r="C30" s="393">
        <v>4731.4120000000003</v>
      </c>
      <c r="D30" s="393">
        <v>4873.25</v>
      </c>
      <c r="E30" s="346">
        <v>13.112090110778809</v>
      </c>
      <c r="F30" s="71">
        <v>0.66329139471054077</v>
      </c>
      <c r="G30" s="346">
        <v>12.683856964111328</v>
      </c>
      <c r="H30" s="351">
        <v>0.69768017530441284</v>
      </c>
      <c r="I30" s="56"/>
      <c r="J30" s="330">
        <f t="shared" si="0"/>
        <v>-0.42823314666748047</v>
      </c>
      <c r="K30" s="64">
        <f t="shared" si="1"/>
        <v>0.96265939008033918</v>
      </c>
      <c r="L30" s="64">
        <f t="shared" si="2"/>
        <v>-0.44484388879408537</v>
      </c>
      <c r="M30" s="397">
        <f t="shared" si="40"/>
        <v>0.32821628739324082</v>
      </c>
      <c r="N30" s="151" t="str">
        <f t="shared" si="3"/>
        <v>No significativa</v>
      </c>
      <c r="O30" s="68" t="str">
        <f t="shared" si="4"/>
        <v>Sin cambio</v>
      </c>
      <c r="P30" s="55"/>
      <c r="Q30" s="354">
        <v>18.604721069335938</v>
      </c>
      <c r="R30" s="355">
        <v>0.91344302892684937</v>
      </c>
      <c r="S30" s="346">
        <v>15.497830390930176</v>
      </c>
      <c r="T30" s="355">
        <v>0.88651525974273682</v>
      </c>
      <c r="U30" s="398">
        <f t="shared" si="5"/>
        <v>-3.1068906784057617</v>
      </c>
      <c r="V30" s="399">
        <f t="shared" si="6"/>
        <v>1.2729051311279207</v>
      </c>
      <c r="W30" s="399">
        <f t="shared" si="7"/>
        <v>-2.4407873001916074</v>
      </c>
      <c r="X30" s="71">
        <f t="shared" si="41"/>
        <v>7.3276418012324053E-3</v>
      </c>
      <c r="Y30" s="283" t="str">
        <f t="shared" si="8"/>
        <v>Significativa</v>
      </c>
      <c r="Z30" s="283" t="str">
        <f t="shared" si="9"/>
        <v>Disminución</v>
      </c>
      <c r="AA30" s="55"/>
      <c r="AB30" s="354">
        <v>37.185050964355469</v>
      </c>
      <c r="AC30" s="355">
        <v>1.2986736297607422</v>
      </c>
      <c r="AD30" s="346">
        <v>36.992050170898438</v>
      </c>
      <c r="AE30" s="355">
        <v>1.5407952070236206</v>
      </c>
      <c r="AF30" s="398">
        <f t="shared" si="10"/>
        <v>-0.19300079345703125</v>
      </c>
      <c r="AG30" s="399">
        <f t="shared" si="11"/>
        <v>2.0150938108740504</v>
      </c>
      <c r="AH30" s="399">
        <f t="shared" si="12"/>
        <v>-9.5777572446275758E-2</v>
      </c>
      <c r="AI30" s="397">
        <f t="shared" si="42"/>
        <v>0.46184861502594693</v>
      </c>
      <c r="AJ30" s="151" t="str">
        <f t="shared" si="13"/>
        <v>No significativa</v>
      </c>
      <c r="AK30" s="68" t="str">
        <f t="shared" si="14"/>
        <v>Sin cambio</v>
      </c>
      <c r="AL30" s="55"/>
      <c r="AM30" s="354">
        <v>6.8203530311584473</v>
      </c>
      <c r="AN30" s="355">
        <v>1.3687289953231812</v>
      </c>
      <c r="AO30" s="346">
        <v>6.985687255859375</v>
      </c>
      <c r="AP30" s="355">
        <v>1.0183513164520264</v>
      </c>
      <c r="AQ30" s="398">
        <f t="shared" si="15"/>
        <v>0.16533422470092773</v>
      </c>
      <c r="AR30" s="399">
        <f t="shared" si="16"/>
        <v>1.7060065845001831</v>
      </c>
      <c r="AS30" s="399">
        <f t="shared" si="17"/>
        <v>9.6913005027683699E-2</v>
      </c>
      <c r="AT30" s="397">
        <f t="shared" si="43"/>
        <v>0.46139774045278092</v>
      </c>
      <c r="AU30" s="151" t="str">
        <f t="shared" si="18"/>
        <v>No significativa</v>
      </c>
      <c r="AV30" s="68" t="str">
        <f t="shared" si="19"/>
        <v>Sin cambio</v>
      </c>
      <c r="AW30" s="55"/>
      <c r="AX30" s="354">
        <v>2.7871172428131104</v>
      </c>
      <c r="AY30" s="355">
        <v>0.55483889579772949</v>
      </c>
      <c r="AZ30" s="346">
        <v>2.9364593029022217</v>
      </c>
      <c r="BA30" s="355">
        <v>0.94073069095611572</v>
      </c>
      <c r="BB30" s="398">
        <f t="shared" si="20"/>
        <v>0.14934206008911133</v>
      </c>
      <c r="BC30" s="399">
        <f t="shared" si="21"/>
        <v>1.0921631898195501</v>
      </c>
      <c r="BD30" s="399">
        <f t="shared" si="22"/>
        <v>0.13673969373916181</v>
      </c>
      <c r="BE30" s="397">
        <f t="shared" si="44"/>
        <v>0.44561827656709418</v>
      </c>
      <c r="BF30" s="151" t="str">
        <f t="shared" si="23"/>
        <v>No significativa</v>
      </c>
      <c r="BG30" s="68" t="str">
        <f t="shared" si="24"/>
        <v>Sin cambio</v>
      </c>
      <c r="BH30" s="55"/>
      <c r="BI30" s="354">
        <v>15.65898323059082</v>
      </c>
      <c r="BJ30" s="355">
        <v>1.3342816829681396</v>
      </c>
      <c r="BK30" s="346">
        <v>17.648263931274414</v>
      </c>
      <c r="BL30" s="355">
        <v>1.2952187061309814</v>
      </c>
      <c r="BM30" s="398">
        <f t="shared" si="25"/>
        <v>1.9892807006835937</v>
      </c>
      <c r="BN30" s="399">
        <f t="shared" si="26"/>
        <v>1.8595427142757182</v>
      </c>
      <c r="BO30" s="399">
        <f t="shared" si="27"/>
        <v>1.0697687584220983</v>
      </c>
      <c r="BP30" s="397">
        <f t="shared" si="45"/>
        <v>0.14236170400905113</v>
      </c>
      <c r="BQ30" s="151" t="str">
        <f t="shared" si="28"/>
        <v>No significativa</v>
      </c>
      <c r="BR30" s="68" t="str">
        <f t="shared" si="29"/>
        <v>Sin cambio</v>
      </c>
      <c r="BS30" s="55"/>
      <c r="BT30" s="354">
        <v>6.0345196723937988</v>
      </c>
      <c r="BU30" s="355">
        <v>0.77347499132156372</v>
      </c>
      <c r="BV30" s="346">
        <v>8.8050069808959961</v>
      </c>
      <c r="BW30" s="355">
        <v>0.84559535980224609</v>
      </c>
      <c r="BX30" s="398">
        <f t="shared" si="30"/>
        <v>2.7704873085021973</v>
      </c>
      <c r="BY30" s="399">
        <f t="shared" si="31"/>
        <v>1.1459908702598738</v>
      </c>
      <c r="BZ30" s="399">
        <f t="shared" si="32"/>
        <v>2.417547452078689</v>
      </c>
      <c r="CA30" s="397">
        <f t="shared" si="46"/>
        <v>7.8127482522576397E-3</v>
      </c>
      <c r="CB30" s="151" t="str">
        <f t="shared" si="33"/>
        <v>Significativa</v>
      </c>
      <c r="CC30" s="68" t="str">
        <f t="shared" si="34"/>
        <v>Aumento</v>
      </c>
      <c r="CD30" s="55"/>
      <c r="CE30" s="354">
        <v>29.224807739257813</v>
      </c>
      <c r="CF30" s="355">
        <v>1.8225312232971191</v>
      </c>
      <c r="CG30" s="346">
        <v>31.668270111083984</v>
      </c>
      <c r="CH30" s="355">
        <v>1.7424345016479492</v>
      </c>
      <c r="CI30" s="398">
        <f t="shared" si="35"/>
        <v>2.4434623718261719</v>
      </c>
      <c r="CJ30" s="399">
        <f t="shared" si="36"/>
        <v>2.5214476104860934</v>
      </c>
      <c r="CK30" s="399">
        <f t="shared" si="37"/>
        <v>0.96907124370318076</v>
      </c>
      <c r="CL30" s="397">
        <f t="shared" si="47"/>
        <v>0.16625482207884335</v>
      </c>
      <c r="CM30" s="151" t="str">
        <f t="shared" si="38"/>
        <v>No significativa</v>
      </c>
      <c r="CN30" s="68" t="str">
        <f t="shared" si="39"/>
        <v>Sin cambio</v>
      </c>
    </row>
    <row r="31" spans="1:92" x14ac:dyDescent="0.2">
      <c r="A31" s="55"/>
      <c r="B31" s="51" t="s">
        <v>49</v>
      </c>
      <c r="C31" s="393">
        <v>3875.7310000000002</v>
      </c>
      <c r="D31" s="393">
        <v>3935.09</v>
      </c>
      <c r="E31" s="346">
        <v>29.987970352172852</v>
      </c>
      <c r="F31" s="71">
        <v>1.5172752141952515</v>
      </c>
      <c r="G31" s="346">
        <v>27.64655876159668</v>
      </c>
      <c r="H31" s="351">
        <v>1.27672278881073</v>
      </c>
      <c r="I31" s="56"/>
      <c r="J31" s="330">
        <f t="shared" si="0"/>
        <v>-2.3414115905761719</v>
      </c>
      <c r="K31" s="64">
        <f t="shared" si="1"/>
        <v>1.9829637301473504</v>
      </c>
      <c r="L31" s="64">
        <f t="shared" si="2"/>
        <v>-1.1807636997990809</v>
      </c>
      <c r="M31" s="397">
        <f t="shared" si="40"/>
        <v>0.11884830415588091</v>
      </c>
      <c r="N31" s="151" t="str">
        <f t="shared" si="3"/>
        <v>No significativa</v>
      </c>
      <c r="O31" s="68" t="str">
        <f t="shared" si="4"/>
        <v>Sin cambio</v>
      </c>
      <c r="P31" s="55"/>
      <c r="Q31" s="354">
        <v>38.507575988769531</v>
      </c>
      <c r="R31" s="355">
        <v>2.0569381713867187</v>
      </c>
      <c r="S31" s="346">
        <v>21.034536361694336</v>
      </c>
      <c r="T31" s="355">
        <v>1.3322079181671143</v>
      </c>
      <c r="U31" s="398">
        <f t="shared" si="5"/>
        <v>-17.473039627075195</v>
      </c>
      <c r="V31" s="399">
        <f t="shared" si="6"/>
        <v>2.4506677820820379</v>
      </c>
      <c r="W31" s="399">
        <f t="shared" si="7"/>
        <v>-7.1299095515225046</v>
      </c>
      <c r="X31" s="71">
        <f t="shared" si="41"/>
        <v>5.0217451890551879E-13</v>
      </c>
      <c r="Y31" s="283" t="str">
        <f t="shared" si="8"/>
        <v>Significativa</v>
      </c>
      <c r="Z31" s="283" t="str">
        <f t="shared" si="9"/>
        <v>Disminución</v>
      </c>
      <c r="AA31" s="55"/>
      <c r="AB31" s="354">
        <v>79.408737182617188</v>
      </c>
      <c r="AC31" s="355">
        <v>1.3819241523742676</v>
      </c>
      <c r="AD31" s="346">
        <v>75.712730407714844</v>
      </c>
      <c r="AE31" s="355">
        <v>1.6354975700378418</v>
      </c>
      <c r="AF31" s="398">
        <f t="shared" si="10"/>
        <v>-3.6960067749023438</v>
      </c>
      <c r="AG31" s="399">
        <f t="shared" si="11"/>
        <v>2.14116012117614</v>
      </c>
      <c r="AH31" s="399">
        <f t="shared" si="12"/>
        <v>-1.7261701907992411</v>
      </c>
      <c r="AI31" s="397">
        <f t="shared" si="42"/>
        <v>4.2158399576572129E-2</v>
      </c>
      <c r="AJ31" s="151" t="str">
        <f t="shared" si="13"/>
        <v>Significativa</v>
      </c>
      <c r="AK31" s="68" t="str">
        <f t="shared" si="14"/>
        <v>Disminución</v>
      </c>
      <c r="AL31" s="55"/>
      <c r="AM31" s="354">
        <v>33.852012634277344</v>
      </c>
      <c r="AN31" s="355">
        <v>2.3168482780456543</v>
      </c>
      <c r="AO31" s="346">
        <v>24.639766693115234</v>
      </c>
      <c r="AP31" s="355">
        <v>2.1413619518280029</v>
      </c>
      <c r="AQ31" s="398">
        <f t="shared" si="15"/>
        <v>-9.2122459411621094</v>
      </c>
      <c r="AR31" s="399">
        <f t="shared" si="16"/>
        <v>3.1548719391157145</v>
      </c>
      <c r="AS31" s="399">
        <f t="shared" si="17"/>
        <v>-2.920006301030472</v>
      </c>
      <c r="AT31" s="397">
        <f t="shared" si="43"/>
        <v>1.7501215425178662E-3</v>
      </c>
      <c r="AU31" s="151" t="str">
        <f t="shared" si="18"/>
        <v>Significativa</v>
      </c>
      <c r="AV31" s="68" t="str">
        <f t="shared" si="19"/>
        <v>Disminución</v>
      </c>
      <c r="AW31" s="55"/>
      <c r="AX31" s="354">
        <v>40.872058868408203</v>
      </c>
      <c r="AY31" s="355">
        <v>2.9724631309509277</v>
      </c>
      <c r="AZ31" s="346">
        <v>34.930839538574219</v>
      </c>
      <c r="BA31" s="355">
        <v>3.5329937934875488</v>
      </c>
      <c r="BB31" s="398">
        <f t="shared" si="20"/>
        <v>-5.9412193298339844</v>
      </c>
      <c r="BC31" s="399">
        <f t="shared" si="21"/>
        <v>4.6170967295134862</v>
      </c>
      <c r="BD31" s="399">
        <f t="shared" si="22"/>
        <v>-1.2867868441777315</v>
      </c>
      <c r="BE31" s="397">
        <f t="shared" si="44"/>
        <v>9.908429681196175E-2</v>
      </c>
      <c r="BF31" s="151" t="str">
        <f t="shared" si="23"/>
        <v>No significativa</v>
      </c>
      <c r="BG31" s="68" t="str">
        <f t="shared" si="24"/>
        <v>Sin cambio</v>
      </c>
      <c r="BH31" s="55"/>
      <c r="BI31" s="354">
        <v>26.389833450317383</v>
      </c>
      <c r="BJ31" s="355">
        <v>2.3552651405334473</v>
      </c>
      <c r="BK31" s="346">
        <v>31.628652572631836</v>
      </c>
      <c r="BL31" s="355">
        <v>2.1509418487548828</v>
      </c>
      <c r="BM31" s="398">
        <f t="shared" si="25"/>
        <v>5.2388191223144531</v>
      </c>
      <c r="BN31" s="399">
        <f t="shared" si="26"/>
        <v>3.1896433529373018</v>
      </c>
      <c r="BO31" s="399">
        <f t="shared" si="27"/>
        <v>1.6424466758924916</v>
      </c>
      <c r="BP31" s="397">
        <f t="shared" si="45"/>
        <v>5.024873425366827E-2</v>
      </c>
      <c r="BQ31" s="151" t="str">
        <f t="shared" si="28"/>
        <v>No significativa</v>
      </c>
      <c r="BR31" s="68" t="str">
        <f t="shared" si="29"/>
        <v>Sin cambio</v>
      </c>
      <c r="BS31" s="55"/>
      <c r="BT31" s="354">
        <v>36.201946258544922</v>
      </c>
      <c r="BU31" s="355">
        <v>3.3922326564788818</v>
      </c>
      <c r="BV31" s="346">
        <v>34.349075317382812</v>
      </c>
      <c r="BW31" s="355">
        <v>2.5566883087158203</v>
      </c>
      <c r="BX31" s="398">
        <f t="shared" si="30"/>
        <v>-1.8528709411621094</v>
      </c>
      <c r="BY31" s="399">
        <f t="shared" si="31"/>
        <v>4.2478109072327985</v>
      </c>
      <c r="BZ31" s="399">
        <f t="shared" si="32"/>
        <v>-0.43619430846302593</v>
      </c>
      <c r="CA31" s="397">
        <f t="shared" si="46"/>
        <v>0.33134787851008429</v>
      </c>
      <c r="CB31" s="151" t="str">
        <f t="shared" si="33"/>
        <v>No significativa</v>
      </c>
      <c r="CC31" s="68" t="str">
        <f t="shared" si="34"/>
        <v>Sin cambio</v>
      </c>
      <c r="CD31" s="55"/>
      <c r="CE31" s="354">
        <v>68.281517028808594</v>
      </c>
      <c r="CF31" s="355">
        <v>2.4853284358978271</v>
      </c>
      <c r="CG31" s="346">
        <v>63.52276611328125</v>
      </c>
      <c r="CH31" s="355">
        <v>2.2241883277893066</v>
      </c>
      <c r="CI31" s="398">
        <f t="shared" si="35"/>
        <v>-4.7587509155273437</v>
      </c>
      <c r="CJ31" s="399">
        <f t="shared" si="36"/>
        <v>3.3352467902325507</v>
      </c>
      <c r="CK31" s="399">
        <f t="shared" si="37"/>
        <v>-1.426806234987948</v>
      </c>
      <c r="CL31" s="397">
        <f t="shared" si="47"/>
        <v>7.681787675514444E-2</v>
      </c>
      <c r="CM31" s="151" t="str">
        <f t="shared" si="38"/>
        <v>No significativa</v>
      </c>
      <c r="CN31" s="68" t="str">
        <f t="shared" si="39"/>
        <v>Sin cambio</v>
      </c>
    </row>
    <row r="32" spans="1:92" x14ac:dyDescent="0.2">
      <c r="A32" s="55"/>
      <c r="B32" s="51" t="s">
        <v>48</v>
      </c>
      <c r="C32" s="393">
        <v>5881.72</v>
      </c>
      <c r="D32" s="393">
        <v>6015.348</v>
      </c>
      <c r="E32" s="346">
        <v>25.257936477661133</v>
      </c>
      <c r="F32" s="71">
        <v>1.1960213184356689</v>
      </c>
      <c r="G32" s="346">
        <v>24.089212417602539</v>
      </c>
      <c r="H32" s="351">
        <v>1.0431530475616455</v>
      </c>
      <c r="I32" s="56"/>
      <c r="J32" s="330">
        <f t="shared" si="0"/>
        <v>-1.1687240600585937</v>
      </c>
      <c r="K32" s="64">
        <f t="shared" si="1"/>
        <v>1.5870208803887063</v>
      </c>
      <c r="L32" s="64">
        <f t="shared" si="2"/>
        <v>-0.73642639142362143</v>
      </c>
      <c r="M32" s="397">
        <f t="shared" si="40"/>
        <v>0.2307356242236451</v>
      </c>
      <c r="N32" s="151" t="str">
        <f t="shared" si="3"/>
        <v>No significativa</v>
      </c>
      <c r="O32" s="68" t="str">
        <f t="shared" si="4"/>
        <v>Sin cambio</v>
      </c>
      <c r="P32" s="55"/>
      <c r="Q32" s="354">
        <v>40.438884735107422</v>
      </c>
      <c r="R32" s="355">
        <v>1.7189985513687134</v>
      </c>
      <c r="S32" s="346">
        <v>29.648458480834961</v>
      </c>
      <c r="T32" s="355">
        <v>1.3769069910049438</v>
      </c>
      <c r="U32" s="398">
        <f t="shared" si="5"/>
        <v>-10.790426254272461</v>
      </c>
      <c r="V32" s="399">
        <f t="shared" si="6"/>
        <v>2.2024597343620207</v>
      </c>
      <c r="W32" s="399">
        <f t="shared" si="7"/>
        <v>-4.8992615328779614</v>
      </c>
      <c r="X32" s="71">
        <f t="shared" si="41"/>
        <v>4.8098763129922704E-7</v>
      </c>
      <c r="Y32" s="283" t="str">
        <f t="shared" si="8"/>
        <v>Significativa</v>
      </c>
      <c r="Z32" s="283" t="str">
        <f t="shared" si="9"/>
        <v>Disminución</v>
      </c>
      <c r="AA32" s="55"/>
      <c r="AB32" s="354">
        <v>72.265731811523438</v>
      </c>
      <c r="AC32" s="355">
        <v>1.5187351703643799</v>
      </c>
      <c r="AD32" s="346">
        <v>77.095657348632813</v>
      </c>
      <c r="AE32" s="355">
        <v>1.4477494955062866</v>
      </c>
      <c r="AF32" s="398">
        <f t="shared" si="10"/>
        <v>4.829925537109375</v>
      </c>
      <c r="AG32" s="399">
        <f t="shared" si="11"/>
        <v>2.0982218947100018</v>
      </c>
      <c r="AH32" s="399">
        <f t="shared" si="12"/>
        <v>2.3019136104177038</v>
      </c>
      <c r="AI32" s="397">
        <f t="shared" si="42"/>
        <v>1.0670022255860001E-2</v>
      </c>
      <c r="AJ32" s="151" t="str">
        <f t="shared" si="13"/>
        <v>Significativa</v>
      </c>
      <c r="AK32" s="68" t="str">
        <f t="shared" si="14"/>
        <v>Aumento</v>
      </c>
      <c r="AL32" s="55"/>
      <c r="AM32" s="354">
        <v>19.602497100830078</v>
      </c>
      <c r="AN32" s="355">
        <v>1.8163968324661255</v>
      </c>
      <c r="AO32" s="346">
        <v>19.383665084838867</v>
      </c>
      <c r="AP32" s="355">
        <v>1.5259319543838501</v>
      </c>
      <c r="AQ32" s="398">
        <f t="shared" si="15"/>
        <v>-0.21883201599121094</v>
      </c>
      <c r="AR32" s="399">
        <f t="shared" si="16"/>
        <v>2.3722912515967955</v>
      </c>
      <c r="AS32" s="399">
        <f t="shared" si="17"/>
        <v>-9.2245003999367498E-2</v>
      </c>
      <c r="AT32" s="397">
        <f t="shared" si="43"/>
        <v>0.46325169121214882</v>
      </c>
      <c r="AU32" s="151" t="str">
        <f t="shared" si="18"/>
        <v>No significativa</v>
      </c>
      <c r="AV32" s="68" t="str">
        <f t="shared" si="19"/>
        <v>Sin cambio</v>
      </c>
      <c r="AW32" s="55"/>
      <c r="AX32" s="354">
        <v>23.486955642700195</v>
      </c>
      <c r="AY32" s="355">
        <v>2.5818300247192383</v>
      </c>
      <c r="AZ32" s="346">
        <v>25.18391227722168</v>
      </c>
      <c r="BA32" s="355">
        <v>3.0464940071105957</v>
      </c>
      <c r="BB32" s="398">
        <f t="shared" si="20"/>
        <v>1.6969566345214844</v>
      </c>
      <c r="BC32" s="399">
        <f t="shared" si="21"/>
        <v>3.9933660002437188</v>
      </c>
      <c r="BD32" s="399">
        <f t="shared" si="22"/>
        <v>0.42494392810924858</v>
      </c>
      <c r="BE32" s="397">
        <f t="shared" si="44"/>
        <v>0.3354387753619783</v>
      </c>
      <c r="BF32" s="151" t="str">
        <f t="shared" si="23"/>
        <v>No significativa</v>
      </c>
      <c r="BG32" s="68" t="str">
        <f t="shared" si="24"/>
        <v>Sin cambio</v>
      </c>
      <c r="BH32" s="55"/>
      <c r="BI32" s="354">
        <v>27.558349609375</v>
      </c>
      <c r="BJ32" s="355">
        <v>1.7054729461669922</v>
      </c>
      <c r="BK32" s="346">
        <v>30.145719528198242</v>
      </c>
      <c r="BL32" s="355">
        <v>2.0152204036712646</v>
      </c>
      <c r="BM32" s="398">
        <f t="shared" si="25"/>
        <v>2.5873699188232422</v>
      </c>
      <c r="BN32" s="399">
        <f t="shared" si="26"/>
        <v>2.6400286448219639</v>
      </c>
      <c r="BO32" s="399">
        <f t="shared" si="27"/>
        <v>0.98005372930251944</v>
      </c>
      <c r="BP32" s="397">
        <f t="shared" si="45"/>
        <v>0.16352979877503371</v>
      </c>
      <c r="BQ32" s="151" t="str">
        <f t="shared" si="28"/>
        <v>No significativa</v>
      </c>
      <c r="BR32" s="68" t="str">
        <f t="shared" si="29"/>
        <v>Sin cambio</v>
      </c>
      <c r="BS32" s="55"/>
      <c r="BT32" s="354">
        <v>27.657859802246094</v>
      </c>
      <c r="BU32" s="355">
        <v>2.0553464889526367</v>
      </c>
      <c r="BV32" s="346">
        <v>32.942630767822266</v>
      </c>
      <c r="BW32" s="355">
        <v>1.9564707279205322</v>
      </c>
      <c r="BX32" s="398">
        <f t="shared" si="30"/>
        <v>5.2847709655761719</v>
      </c>
      <c r="BY32" s="399">
        <f t="shared" si="31"/>
        <v>2.8376446040439647</v>
      </c>
      <c r="BZ32" s="399">
        <f t="shared" si="32"/>
        <v>1.8623794389349446</v>
      </c>
      <c r="CA32" s="397">
        <f t="shared" si="46"/>
        <v>3.1274812620777914E-2</v>
      </c>
      <c r="CB32" s="151" t="str">
        <f t="shared" si="33"/>
        <v>Significativa</v>
      </c>
      <c r="CC32" s="68" t="str">
        <f t="shared" si="34"/>
        <v>Aumento</v>
      </c>
      <c r="CD32" s="55"/>
      <c r="CE32" s="354">
        <v>67.050216674804688</v>
      </c>
      <c r="CF32" s="355">
        <v>2.0909824371337891</v>
      </c>
      <c r="CG32" s="346">
        <v>68.690872192382813</v>
      </c>
      <c r="CH32" s="355">
        <v>1.7922368049621582</v>
      </c>
      <c r="CI32" s="398">
        <f t="shared" si="35"/>
        <v>1.640655517578125</v>
      </c>
      <c r="CJ32" s="399">
        <f t="shared" si="36"/>
        <v>2.7539644728033301</v>
      </c>
      <c r="CK32" s="399">
        <f t="shared" si="37"/>
        <v>0.59574316727044063</v>
      </c>
      <c r="CL32" s="397">
        <f t="shared" si="47"/>
        <v>0.27567340786841432</v>
      </c>
      <c r="CM32" s="151" t="str">
        <f t="shared" si="38"/>
        <v>No significativa</v>
      </c>
      <c r="CN32" s="68" t="str">
        <f t="shared" si="39"/>
        <v>Sin cambio</v>
      </c>
    </row>
    <row r="33" spans="1:92" x14ac:dyDescent="0.2">
      <c r="A33" s="55"/>
      <c r="B33" s="51" t="s">
        <v>47</v>
      </c>
      <c r="C33" s="393">
        <v>1852.1790000000001</v>
      </c>
      <c r="D33" s="393">
        <v>1916.2919999999999</v>
      </c>
      <c r="E33" s="346">
        <v>19.50799560546875</v>
      </c>
      <c r="F33" s="71">
        <v>0.81149178743362427</v>
      </c>
      <c r="G33" s="346">
        <v>17.497438430786133</v>
      </c>
      <c r="H33" s="351">
        <v>0.92373508214950562</v>
      </c>
      <c r="I33" s="56"/>
      <c r="J33" s="330">
        <f t="shared" si="0"/>
        <v>-2.0105571746826172</v>
      </c>
      <c r="K33" s="64">
        <f t="shared" si="1"/>
        <v>1.2295549695178221</v>
      </c>
      <c r="L33" s="64">
        <f t="shared" si="2"/>
        <v>-1.6351909630124712</v>
      </c>
      <c r="M33" s="397">
        <f t="shared" si="40"/>
        <v>5.1004511000411472E-2</v>
      </c>
      <c r="N33" s="151" t="str">
        <f t="shared" si="3"/>
        <v>No significativa</v>
      </c>
      <c r="O33" s="68" t="str">
        <f t="shared" si="4"/>
        <v>Sin cambio</v>
      </c>
      <c r="P33" s="55"/>
      <c r="Q33" s="354">
        <v>22.068061828613281</v>
      </c>
      <c r="R33" s="355">
        <v>0.94287079572677612</v>
      </c>
      <c r="S33" s="346">
        <v>15.486208915710449</v>
      </c>
      <c r="T33" s="355">
        <v>0.78528022766113281</v>
      </c>
      <c r="U33" s="398">
        <f t="shared" si="5"/>
        <v>-6.581852912902832</v>
      </c>
      <c r="V33" s="399">
        <f t="shared" si="6"/>
        <v>1.2270576080160069</v>
      </c>
      <c r="W33" s="399">
        <f t="shared" si="7"/>
        <v>-5.3639314649169849</v>
      </c>
      <c r="X33" s="71">
        <f t="shared" si="41"/>
        <v>4.0714905509429944E-8</v>
      </c>
      <c r="Y33" s="283" t="str">
        <f t="shared" si="8"/>
        <v>Significativa</v>
      </c>
      <c r="Z33" s="283" t="str">
        <f t="shared" si="9"/>
        <v>Disminución</v>
      </c>
      <c r="AA33" s="55"/>
      <c r="AB33" s="354">
        <v>60.606235504150391</v>
      </c>
      <c r="AC33" s="355">
        <v>1.5790613889694214</v>
      </c>
      <c r="AD33" s="346">
        <v>56.737541198730469</v>
      </c>
      <c r="AE33" s="355">
        <v>1.607964038848877</v>
      </c>
      <c r="AF33" s="398">
        <f t="shared" si="10"/>
        <v>-3.8686943054199219</v>
      </c>
      <c r="AG33" s="399">
        <f t="shared" si="11"/>
        <v>2.2536599611221813</v>
      </c>
      <c r="AH33" s="399">
        <f t="shared" si="12"/>
        <v>-1.7166273404855428</v>
      </c>
      <c r="AI33" s="397">
        <f t="shared" si="42"/>
        <v>4.3023641852638871E-2</v>
      </c>
      <c r="AJ33" s="151" t="str">
        <f t="shared" si="13"/>
        <v>Significativa</v>
      </c>
      <c r="AK33" s="68" t="str">
        <f t="shared" si="14"/>
        <v>Disminución</v>
      </c>
      <c r="AL33" s="55"/>
      <c r="AM33" s="354">
        <v>9.8833856582641602</v>
      </c>
      <c r="AN33" s="355">
        <v>1.1259417533874512</v>
      </c>
      <c r="AO33" s="346">
        <v>10.941234588623047</v>
      </c>
      <c r="AP33" s="355">
        <v>1.2504932880401611</v>
      </c>
      <c r="AQ33" s="398">
        <f t="shared" si="15"/>
        <v>1.0578489303588867</v>
      </c>
      <c r="AR33" s="399">
        <f t="shared" si="16"/>
        <v>1.6826997044792933</v>
      </c>
      <c r="AS33" s="399">
        <f t="shared" si="17"/>
        <v>0.62866174371037586</v>
      </c>
      <c r="AT33" s="397">
        <f t="shared" si="43"/>
        <v>0.26478526435058392</v>
      </c>
      <c r="AU33" s="151" t="str">
        <f t="shared" si="18"/>
        <v>No significativa</v>
      </c>
      <c r="AV33" s="68" t="str">
        <f t="shared" si="19"/>
        <v>Sin cambio</v>
      </c>
      <c r="AW33" s="55"/>
      <c r="AX33" s="354">
        <v>13.450482368469238</v>
      </c>
      <c r="AY33" s="355">
        <v>1.8789294958114624</v>
      </c>
      <c r="AZ33" s="346">
        <v>8.9518194198608398</v>
      </c>
      <c r="BA33" s="355">
        <v>1.2386782169342041</v>
      </c>
      <c r="BB33" s="398">
        <f t="shared" si="20"/>
        <v>-4.4986629486083984</v>
      </c>
      <c r="BC33" s="399">
        <f t="shared" si="21"/>
        <v>2.2504887858724416</v>
      </c>
      <c r="BD33" s="399">
        <f t="shared" si="22"/>
        <v>-1.9989715020350178</v>
      </c>
      <c r="BE33" s="397">
        <f t="shared" si="44"/>
        <v>2.2805718688820066E-2</v>
      </c>
      <c r="BF33" s="151" t="str">
        <f t="shared" si="23"/>
        <v>Significativa</v>
      </c>
      <c r="BG33" s="68" t="str">
        <f t="shared" si="24"/>
        <v>Disminución</v>
      </c>
      <c r="BH33" s="55"/>
      <c r="BI33" s="354">
        <v>21.262954711914063</v>
      </c>
      <c r="BJ33" s="355">
        <v>1.3579668998718262</v>
      </c>
      <c r="BK33" s="346">
        <v>19.849584579467773</v>
      </c>
      <c r="BL33" s="355">
        <v>1.4600496292114258</v>
      </c>
      <c r="BM33" s="398">
        <f t="shared" si="25"/>
        <v>-1.4133701324462891</v>
      </c>
      <c r="BN33" s="399">
        <f t="shared" si="26"/>
        <v>1.9939455912606845</v>
      </c>
      <c r="BO33" s="399">
        <f t="shared" si="27"/>
        <v>-0.70883084204553293</v>
      </c>
      <c r="BP33" s="397">
        <f t="shared" si="45"/>
        <v>0.23921472795730192</v>
      </c>
      <c r="BQ33" s="151" t="str">
        <f t="shared" si="28"/>
        <v>No significativa</v>
      </c>
      <c r="BR33" s="68" t="str">
        <f t="shared" si="29"/>
        <v>Sin cambio</v>
      </c>
      <c r="BS33" s="55"/>
      <c r="BT33" s="354">
        <v>16.038244247436523</v>
      </c>
      <c r="BU33" s="355">
        <v>1.5830391645431519</v>
      </c>
      <c r="BV33" s="346">
        <v>14.650742530822754</v>
      </c>
      <c r="BW33" s="355">
        <v>1.6897940635681152</v>
      </c>
      <c r="BX33" s="398">
        <f t="shared" si="30"/>
        <v>-1.3875017166137695</v>
      </c>
      <c r="BY33" s="399">
        <f t="shared" si="31"/>
        <v>2.3154733800559062</v>
      </c>
      <c r="BZ33" s="399">
        <f t="shared" si="32"/>
        <v>-0.59923026045769912</v>
      </c>
      <c r="CA33" s="397">
        <f t="shared" si="46"/>
        <v>0.27450967311773811</v>
      </c>
      <c r="CB33" s="151" t="str">
        <f t="shared" si="33"/>
        <v>No significativa</v>
      </c>
      <c r="CC33" s="68" t="str">
        <f t="shared" si="34"/>
        <v>Sin cambio</v>
      </c>
      <c r="CD33" s="55"/>
      <c r="CE33" s="354">
        <v>46.430339813232422</v>
      </c>
      <c r="CF33" s="355">
        <v>1.9858243465423584</v>
      </c>
      <c r="CG33" s="346">
        <v>43.335983276367188</v>
      </c>
      <c r="CH33" s="355">
        <v>2.0129647254943848</v>
      </c>
      <c r="CI33" s="398">
        <f t="shared" si="35"/>
        <v>-3.0943565368652344</v>
      </c>
      <c r="CJ33" s="399">
        <f t="shared" si="36"/>
        <v>2.8276359952096146</v>
      </c>
      <c r="CK33" s="399">
        <f t="shared" si="37"/>
        <v>-1.0943263355352242</v>
      </c>
      <c r="CL33" s="397">
        <f t="shared" si="47"/>
        <v>0.13690593949581684</v>
      </c>
      <c r="CM33" s="151" t="str">
        <f t="shared" si="38"/>
        <v>No significativa</v>
      </c>
      <c r="CN33" s="68" t="str">
        <f t="shared" si="39"/>
        <v>Sin cambio</v>
      </c>
    </row>
    <row r="34" spans="1:92" x14ac:dyDescent="0.2">
      <c r="A34" s="55"/>
      <c r="B34" s="51" t="s">
        <v>46</v>
      </c>
      <c r="C34" s="393">
        <v>1362.3030000000001</v>
      </c>
      <c r="D34" s="393">
        <v>1452.0360000000001</v>
      </c>
      <c r="E34" s="346">
        <v>18.349222183227539</v>
      </c>
      <c r="F34" s="71">
        <v>0.76393097639083862</v>
      </c>
      <c r="G34" s="346">
        <v>17.627111434936523</v>
      </c>
      <c r="H34" s="351">
        <v>0.76011967658996582</v>
      </c>
      <c r="I34" s="56"/>
      <c r="J34" s="330">
        <f t="shared" si="0"/>
        <v>-0.72211074829101563</v>
      </c>
      <c r="K34" s="64">
        <f t="shared" si="1"/>
        <v>1.0776699213714254</v>
      </c>
      <c r="L34" s="64">
        <f t="shared" si="2"/>
        <v>-0.67006671891897018</v>
      </c>
      <c r="M34" s="397">
        <f t="shared" si="40"/>
        <v>0.25140762977331238</v>
      </c>
      <c r="N34" s="151" t="str">
        <f t="shared" si="3"/>
        <v>No significativa</v>
      </c>
      <c r="O34" s="68" t="str">
        <f t="shared" si="4"/>
        <v>Sin cambio</v>
      </c>
      <c r="P34" s="55"/>
      <c r="Q34" s="354">
        <v>24.316177368164063</v>
      </c>
      <c r="R34" s="355">
        <v>1.0889350175857544</v>
      </c>
      <c r="S34" s="346">
        <v>21.247613906860352</v>
      </c>
      <c r="T34" s="355">
        <v>0.91551125049591064</v>
      </c>
      <c r="U34" s="398">
        <f t="shared" si="5"/>
        <v>-3.0685634613037109</v>
      </c>
      <c r="V34" s="399">
        <f t="shared" si="6"/>
        <v>1.4226525655651394</v>
      </c>
      <c r="W34" s="399">
        <f t="shared" si="7"/>
        <v>-2.1569310284023873</v>
      </c>
      <c r="X34" s="71">
        <f t="shared" si="41"/>
        <v>1.5505519439113205E-2</v>
      </c>
      <c r="Y34" s="283" t="str">
        <f t="shared" si="8"/>
        <v>Significativa</v>
      </c>
      <c r="Z34" s="283" t="str">
        <f t="shared" si="9"/>
        <v>Disminución</v>
      </c>
      <c r="AA34" s="55"/>
      <c r="AB34" s="354">
        <v>53.766895294189453</v>
      </c>
      <c r="AC34" s="355">
        <v>1.4867303371429443</v>
      </c>
      <c r="AD34" s="346">
        <v>54.882938385009766</v>
      </c>
      <c r="AE34" s="355">
        <v>1.3712257146835327</v>
      </c>
      <c r="AF34" s="398">
        <f t="shared" si="10"/>
        <v>1.1160430908203125</v>
      </c>
      <c r="AG34" s="399">
        <f t="shared" si="11"/>
        <v>2.0225298652901365</v>
      </c>
      <c r="AH34" s="399">
        <f t="shared" si="12"/>
        <v>0.55180549369055354</v>
      </c>
      <c r="AI34" s="397">
        <f t="shared" si="42"/>
        <v>0.2905408114873187</v>
      </c>
      <c r="AJ34" s="151" t="str">
        <f t="shared" si="13"/>
        <v>No significativa</v>
      </c>
      <c r="AK34" s="68" t="str">
        <f t="shared" si="14"/>
        <v>Sin cambio</v>
      </c>
      <c r="AL34" s="55"/>
      <c r="AM34" s="354">
        <v>21.68122673034668</v>
      </c>
      <c r="AN34" s="355">
        <v>1.3679832220077515</v>
      </c>
      <c r="AO34" s="346">
        <v>19.65013313293457</v>
      </c>
      <c r="AP34" s="355">
        <v>1.3848713636398315</v>
      </c>
      <c r="AQ34" s="398">
        <f t="shared" si="15"/>
        <v>-2.0310935974121094</v>
      </c>
      <c r="AR34" s="399">
        <f t="shared" si="16"/>
        <v>1.946598774664249</v>
      </c>
      <c r="AS34" s="399">
        <f t="shared" si="17"/>
        <v>-1.0434063885416933</v>
      </c>
      <c r="AT34" s="397">
        <f t="shared" si="43"/>
        <v>0.14838005798453116</v>
      </c>
      <c r="AU34" s="151" t="str">
        <f t="shared" si="18"/>
        <v>No significativa</v>
      </c>
      <c r="AV34" s="68" t="str">
        <f t="shared" si="19"/>
        <v>Sin cambio</v>
      </c>
      <c r="AW34" s="55"/>
      <c r="AX34" s="354">
        <v>5.5635933876037598</v>
      </c>
      <c r="AY34" s="355">
        <v>0.94871717691421509</v>
      </c>
      <c r="AZ34" s="346">
        <v>3.4188547134399414</v>
      </c>
      <c r="BA34" s="355">
        <v>0.85188651084899902</v>
      </c>
      <c r="BB34" s="398">
        <f t="shared" si="20"/>
        <v>-2.1447386741638184</v>
      </c>
      <c r="BC34" s="399">
        <f t="shared" si="21"/>
        <v>1.2750587865422363</v>
      </c>
      <c r="BD34" s="399">
        <f t="shared" si="22"/>
        <v>-1.6820704243606057</v>
      </c>
      <c r="BE34" s="397">
        <f t="shared" si="44"/>
        <v>4.6277592314384101E-2</v>
      </c>
      <c r="BF34" s="151" t="str">
        <f t="shared" si="23"/>
        <v>Significativa</v>
      </c>
      <c r="BG34" s="68" t="str">
        <f t="shared" si="24"/>
        <v>Disminución</v>
      </c>
      <c r="BH34" s="55"/>
      <c r="BI34" s="354">
        <v>21.807558059692383</v>
      </c>
      <c r="BJ34" s="355">
        <v>1.3341058492660522</v>
      </c>
      <c r="BK34" s="346">
        <v>18.620613098144531</v>
      </c>
      <c r="BL34" s="355">
        <v>1.1634258031845093</v>
      </c>
      <c r="BM34" s="398">
        <f t="shared" si="25"/>
        <v>-3.1869449615478516</v>
      </c>
      <c r="BN34" s="399">
        <f t="shared" si="26"/>
        <v>1.7701406770540626</v>
      </c>
      <c r="BO34" s="399">
        <f t="shared" si="27"/>
        <v>-1.8003907841108369</v>
      </c>
      <c r="BP34" s="397">
        <f t="shared" si="45"/>
        <v>3.589947749474344E-2</v>
      </c>
      <c r="BQ34" s="151" t="str">
        <f t="shared" si="28"/>
        <v>Significativa</v>
      </c>
      <c r="BR34" s="68" t="str">
        <f t="shared" si="29"/>
        <v>Disminución</v>
      </c>
      <c r="BS34" s="55"/>
      <c r="BT34" s="354">
        <v>12.054220199584961</v>
      </c>
      <c r="BU34" s="355">
        <v>1.284468412399292</v>
      </c>
      <c r="BV34" s="346">
        <v>16.562055587768555</v>
      </c>
      <c r="BW34" s="355">
        <v>1.479985237121582</v>
      </c>
      <c r="BX34" s="398">
        <f t="shared" si="30"/>
        <v>4.5078353881835938</v>
      </c>
      <c r="BY34" s="399">
        <f t="shared" si="31"/>
        <v>1.9596467550426997</v>
      </c>
      <c r="BZ34" s="399">
        <f t="shared" si="32"/>
        <v>2.3003305961055061</v>
      </c>
      <c r="CA34" s="397">
        <f t="shared" si="46"/>
        <v>1.0714748772950755E-2</v>
      </c>
      <c r="CB34" s="151" t="str">
        <f t="shared" si="33"/>
        <v>Significativa</v>
      </c>
      <c r="CC34" s="68" t="str">
        <f t="shared" si="34"/>
        <v>Aumento</v>
      </c>
      <c r="CD34" s="55"/>
      <c r="CE34" s="354">
        <v>39.365325927734375</v>
      </c>
      <c r="CF34" s="355">
        <v>1.746975302696228</v>
      </c>
      <c r="CG34" s="346">
        <v>44.982700347900391</v>
      </c>
      <c r="CH34" s="355">
        <v>1.6837313175201416</v>
      </c>
      <c r="CI34" s="398">
        <f t="shared" si="35"/>
        <v>5.6173744201660156</v>
      </c>
      <c r="CJ34" s="399">
        <f t="shared" si="36"/>
        <v>2.426288082200605</v>
      </c>
      <c r="CK34" s="399">
        <f t="shared" si="37"/>
        <v>2.3152132928383118</v>
      </c>
      <c r="CL34" s="397">
        <f t="shared" si="47"/>
        <v>1.030063107051471E-2</v>
      </c>
      <c r="CM34" s="151" t="str">
        <f t="shared" si="38"/>
        <v>Significativa</v>
      </c>
      <c r="CN34" s="68" t="str">
        <f t="shared" si="39"/>
        <v>Aumento</v>
      </c>
    </row>
    <row r="35" spans="1:92" x14ac:dyDescent="0.2">
      <c r="A35" s="55"/>
      <c r="B35" s="51" t="s">
        <v>45</v>
      </c>
      <c r="C35" s="393">
        <v>2624.5889999999999</v>
      </c>
      <c r="D35" s="393">
        <v>2679.7730000000001</v>
      </c>
      <c r="E35" s="346">
        <v>22.212583541870117</v>
      </c>
      <c r="F35" s="71">
        <v>0.98247456550598145</v>
      </c>
      <c r="G35" s="346">
        <v>21.220417022705078</v>
      </c>
      <c r="H35" s="351">
        <v>1.0832232236862183</v>
      </c>
      <c r="I35" s="56"/>
      <c r="J35" s="330">
        <f t="shared" si="0"/>
        <v>-0.99216651916503906</v>
      </c>
      <c r="K35" s="64">
        <f t="shared" si="1"/>
        <v>1.4624051504967186</v>
      </c>
      <c r="L35" s="64">
        <f t="shared" si="2"/>
        <v>-0.67844845789010044</v>
      </c>
      <c r="M35" s="397">
        <f t="shared" si="40"/>
        <v>0.2487436966992555</v>
      </c>
      <c r="N35" s="151" t="str">
        <f t="shared" si="3"/>
        <v>No significativa</v>
      </c>
      <c r="O35" s="68" t="str">
        <f t="shared" si="4"/>
        <v>Sin cambio</v>
      </c>
      <c r="P35" s="55"/>
      <c r="Q35" s="354">
        <v>19.030065536499023</v>
      </c>
      <c r="R35" s="355">
        <v>1.1830042600631714</v>
      </c>
      <c r="S35" s="346">
        <v>14.031336784362793</v>
      </c>
      <c r="T35" s="355">
        <v>0.82192963361740112</v>
      </c>
      <c r="U35" s="398">
        <f t="shared" si="5"/>
        <v>-4.9987287521362305</v>
      </c>
      <c r="V35" s="399">
        <f t="shared" si="6"/>
        <v>1.4405094244558232</v>
      </c>
      <c r="W35" s="399">
        <f t="shared" si="7"/>
        <v>-3.4701118002227473</v>
      </c>
      <c r="X35" s="71">
        <f t="shared" si="41"/>
        <v>2.601208844661226E-4</v>
      </c>
      <c r="Y35" s="283" t="str">
        <f t="shared" si="8"/>
        <v>Significativa</v>
      </c>
      <c r="Z35" s="283" t="str">
        <f t="shared" si="9"/>
        <v>Disminución</v>
      </c>
      <c r="AA35" s="55"/>
      <c r="AB35" s="354">
        <v>57.299907684326172</v>
      </c>
      <c r="AC35" s="355">
        <v>2.0610597133636475</v>
      </c>
      <c r="AD35" s="346">
        <v>61.581260681152344</v>
      </c>
      <c r="AE35" s="355">
        <v>1.4874699115753174</v>
      </c>
      <c r="AF35" s="398">
        <f t="shared" si="10"/>
        <v>4.2813529968261719</v>
      </c>
      <c r="AG35" s="399">
        <f t="shared" si="11"/>
        <v>2.541758029375047</v>
      </c>
      <c r="AH35" s="399">
        <f t="shared" si="12"/>
        <v>1.684406205211771</v>
      </c>
      <c r="AI35" s="397">
        <f t="shared" si="42"/>
        <v>4.6051596202017819E-2</v>
      </c>
      <c r="AJ35" s="151" t="str">
        <f t="shared" si="13"/>
        <v>Significativa</v>
      </c>
      <c r="AK35" s="68" t="str">
        <f t="shared" si="14"/>
        <v>Aumento</v>
      </c>
      <c r="AL35" s="55"/>
      <c r="AM35" s="354">
        <v>16.322708129882813</v>
      </c>
      <c r="AN35" s="355">
        <v>2.0862643718719482</v>
      </c>
      <c r="AO35" s="346">
        <v>13.480171203613281</v>
      </c>
      <c r="AP35" s="355">
        <v>2.1112508773803711</v>
      </c>
      <c r="AQ35" s="398">
        <f t="shared" si="15"/>
        <v>-2.8425369262695312</v>
      </c>
      <c r="AR35" s="399">
        <f t="shared" si="16"/>
        <v>2.9681440828540722</v>
      </c>
      <c r="AS35" s="399">
        <f t="shared" si="17"/>
        <v>-0.95768158381861268</v>
      </c>
      <c r="AT35" s="397">
        <f t="shared" si="43"/>
        <v>0.16911167298648705</v>
      </c>
      <c r="AU35" s="151" t="str">
        <f t="shared" si="18"/>
        <v>No significativa</v>
      </c>
      <c r="AV35" s="68" t="str">
        <f t="shared" si="19"/>
        <v>Sin cambio</v>
      </c>
      <c r="AW35" s="55"/>
      <c r="AX35" s="354">
        <v>25.647903442382813</v>
      </c>
      <c r="AY35" s="355">
        <v>2.5509607791900635</v>
      </c>
      <c r="AZ35" s="346">
        <v>28.048717498779297</v>
      </c>
      <c r="BA35" s="355">
        <v>2.4493582248687744</v>
      </c>
      <c r="BB35" s="398">
        <f t="shared" si="20"/>
        <v>2.4008140563964844</v>
      </c>
      <c r="BC35" s="399">
        <f t="shared" si="21"/>
        <v>3.5364893058933871</v>
      </c>
      <c r="BD35" s="399">
        <f t="shared" si="22"/>
        <v>0.67886931041913368</v>
      </c>
      <c r="BE35" s="397">
        <f t="shared" si="44"/>
        <v>0.24861033633000296</v>
      </c>
      <c r="BF35" s="151" t="str">
        <f t="shared" si="23"/>
        <v>No significativa</v>
      </c>
      <c r="BG35" s="68" t="str">
        <f t="shared" si="24"/>
        <v>Sin cambio</v>
      </c>
      <c r="BH35" s="55"/>
      <c r="BI35" s="354">
        <v>30.088901519775391</v>
      </c>
      <c r="BJ35" s="355">
        <v>2.0404539108276367</v>
      </c>
      <c r="BK35" s="346">
        <v>24.698247909545898</v>
      </c>
      <c r="BL35" s="355">
        <v>1.5192915201187134</v>
      </c>
      <c r="BM35" s="398">
        <f t="shared" si="25"/>
        <v>-5.3906536102294922</v>
      </c>
      <c r="BN35" s="399">
        <f t="shared" si="26"/>
        <v>2.5439533968444525</v>
      </c>
      <c r="BO35" s="399">
        <f t="shared" si="27"/>
        <v>-2.1190064318458495</v>
      </c>
      <c r="BP35" s="397">
        <f t="shared" si="45"/>
        <v>1.7044961695752557E-2</v>
      </c>
      <c r="BQ35" s="151" t="str">
        <f t="shared" si="28"/>
        <v>Significativa</v>
      </c>
      <c r="BR35" s="68" t="str">
        <f t="shared" si="29"/>
        <v>Disminución</v>
      </c>
      <c r="BS35" s="55"/>
      <c r="BT35" s="354">
        <v>25.983037948608398</v>
      </c>
      <c r="BU35" s="355">
        <v>1.9491010904312134</v>
      </c>
      <c r="BV35" s="346">
        <v>23.259769439697266</v>
      </c>
      <c r="BW35" s="355">
        <v>1.9299002885818481</v>
      </c>
      <c r="BX35" s="398">
        <f t="shared" si="30"/>
        <v>-2.7232685089111328</v>
      </c>
      <c r="BY35" s="399">
        <f t="shared" si="31"/>
        <v>2.7429017817975994</v>
      </c>
      <c r="BZ35" s="399">
        <f t="shared" si="32"/>
        <v>-0.99284215241801343</v>
      </c>
      <c r="CA35" s="397">
        <f t="shared" si="46"/>
        <v>0.16039344210252265</v>
      </c>
      <c r="CB35" s="151" t="str">
        <f t="shared" si="33"/>
        <v>No significativa</v>
      </c>
      <c r="CC35" s="68" t="str">
        <f t="shared" si="34"/>
        <v>Sin cambio</v>
      </c>
      <c r="CD35" s="55"/>
      <c r="CE35" s="354">
        <v>59.606517791748047</v>
      </c>
      <c r="CF35" s="355">
        <v>2.0882620811462402</v>
      </c>
      <c r="CG35" s="346">
        <v>57.093532562255859</v>
      </c>
      <c r="CH35" s="355">
        <v>1.8701603412628174</v>
      </c>
      <c r="CI35" s="398">
        <f t="shared" si="35"/>
        <v>-2.5129852294921875</v>
      </c>
      <c r="CJ35" s="399">
        <f t="shared" si="36"/>
        <v>2.8032727697435162</v>
      </c>
      <c r="CK35" s="399">
        <f t="shared" si="37"/>
        <v>-0.89644691612443816</v>
      </c>
      <c r="CL35" s="397">
        <f t="shared" si="47"/>
        <v>0.18500705980184573</v>
      </c>
      <c r="CM35" s="151" t="str">
        <f t="shared" si="38"/>
        <v>No significativa</v>
      </c>
      <c r="CN35" s="68" t="str">
        <f t="shared" si="39"/>
        <v>Sin cambio</v>
      </c>
    </row>
    <row r="36" spans="1:92" x14ac:dyDescent="0.2">
      <c r="A36" s="55"/>
      <c r="B36" s="51" t="s">
        <v>44</v>
      </c>
      <c r="C36" s="393">
        <v>2859.777</v>
      </c>
      <c r="D36" s="393">
        <v>2911.1039999999998</v>
      </c>
      <c r="E36" s="346">
        <v>19.343221664428711</v>
      </c>
      <c r="F36" s="71">
        <v>0.82512617111206055</v>
      </c>
      <c r="G36" s="346">
        <v>18.413356781005859</v>
      </c>
      <c r="H36" s="351">
        <v>0.7083127498626709</v>
      </c>
      <c r="I36" s="56"/>
      <c r="J36" s="330">
        <f t="shared" si="0"/>
        <v>-0.92986488342285156</v>
      </c>
      <c r="K36" s="64">
        <f t="shared" si="1"/>
        <v>1.0874466193207224</v>
      </c>
      <c r="L36" s="64">
        <f t="shared" si="2"/>
        <v>-0.85509014134753125</v>
      </c>
      <c r="M36" s="397">
        <f t="shared" si="40"/>
        <v>0.19625062348595684</v>
      </c>
      <c r="N36" s="151" t="str">
        <f t="shared" si="3"/>
        <v>No significativa</v>
      </c>
      <c r="O36" s="68" t="str">
        <f t="shared" si="4"/>
        <v>Sin cambio</v>
      </c>
      <c r="P36" s="55"/>
      <c r="Q36" s="354">
        <v>21.351524353027344</v>
      </c>
      <c r="R36" s="355">
        <v>1.0511890649795532</v>
      </c>
      <c r="S36" s="346">
        <v>16.568490982055664</v>
      </c>
      <c r="T36" s="355">
        <v>0.95803087949752808</v>
      </c>
      <c r="U36" s="398">
        <f t="shared" si="5"/>
        <v>-4.7830333709716797</v>
      </c>
      <c r="V36" s="399">
        <f t="shared" si="6"/>
        <v>1.4222593351436983</v>
      </c>
      <c r="W36" s="399">
        <f t="shared" si="7"/>
        <v>-3.362982581856933</v>
      </c>
      <c r="X36" s="71">
        <f t="shared" si="41"/>
        <v>3.8552614318696833E-4</v>
      </c>
      <c r="Y36" s="283" t="str">
        <f t="shared" si="8"/>
        <v>Significativa</v>
      </c>
      <c r="Z36" s="283" t="str">
        <f t="shared" si="9"/>
        <v>Disminución</v>
      </c>
      <c r="AA36" s="55"/>
      <c r="AB36" s="354">
        <v>53.609878540039062</v>
      </c>
      <c r="AC36" s="355">
        <v>1.5439959764480591</v>
      </c>
      <c r="AD36" s="346">
        <v>52.700553894042969</v>
      </c>
      <c r="AE36" s="355">
        <v>1.4248046875</v>
      </c>
      <c r="AF36" s="398">
        <f t="shared" si="10"/>
        <v>-0.90932464599609375</v>
      </c>
      <c r="AG36" s="399">
        <f t="shared" si="11"/>
        <v>2.1009502547204129</v>
      </c>
      <c r="AH36" s="399">
        <f t="shared" si="12"/>
        <v>-0.43281588602729842</v>
      </c>
      <c r="AI36" s="397">
        <f t="shared" si="42"/>
        <v>0.33257426570434656</v>
      </c>
      <c r="AJ36" s="151" t="str">
        <f t="shared" si="13"/>
        <v>No significativa</v>
      </c>
      <c r="AK36" s="68" t="str">
        <f t="shared" si="14"/>
        <v>Sin cambio</v>
      </c>
      <c r="AL36" s="55"/>
      <c r="AM36" s="354">
        <v>8.4633874893188477</v>
      </c>
      <c r="AN36" s="355">
        <v>0.93935167789459229</v>
      </c>
      <c r="AO36" s="346">
        <v>10.09599781036377</v>
      </c>
      <c r="AP36" s="355">
        <v>1.276058554649353</v>
      </c>
      <c r="AQ36" s="398">
        <f t="shared" si="15"/>
        <v>1.6326103210449219</v>
      </c>
      <c r="AR36" s="399">
        <f t="shared" si="16"/>
        <v>1.5845210663342983</v>
      </c>
      <c r="AS36" s="399">
        <f t="shared" si="17"/>
        <v>1.0303493943579276</v>
      </c>
      <c r="AT36" s="397">
        <f t="shared" si="43"/>
        <v>0.15142300987971113</v>
      </c>
      <c r="AU36" s="151" t="str">
        <f t="shared" si="18"/>
        <v>No significativa</v>
      </c>
      <c r="AV36" s="68" t="str">
        <f t="shared" si="19"/>
        <v>Sin cambio</v>
      </c>
      <c r="AW36" s="55"/>
      <c r="AX36" s="354">
        <v>11.913935661315918</v>
      </c>
      <c r="AY36" s="355">
        <v>1.7518868446350098</v>
      </c>
      <c r="AZ36" s="346">
        <v>11.052748680114746</v>
      </c>
      <c r="BA36" s="355">
        <v>1.7018311023712158</v>
      </c>
      <c r="BB36" s="398">
        <f t="shared" si="20"/>
        <v>-0.86118698120117188</v>
      </c>
      <c r="BC36" s="399">
        <f t="shared" si="21"/>
        <v>2.442403860421785</v>
      </c>
      <c r="BD36" s="399">
        <f t="shared" si="22"/>
        <v>-0.35259810842767469</v>
      </c>
      <c r="BE36" s="397">
        <f t="shared" si="44"/>
        <v>0.36219487794203459</v>
      </c>
      <c r="BF36" s="151" t="str">
        <f t="shared" si="23"/>
        <v>No significativa</v>
      </c>
      <c r="BG36" s="68" t="str">
        <f t="shared" si="24"/>
        <v>Sin cambio</v>
      </c>
      <c r="BH36" s="55"/>
      <c r="BI36" s="354">
        <v>24.519815444946289</v>
      </c>
      <c r="BJ36" s="355">
        <v>1.7673473358154297</v>
      </c>
      <c r="BK36" s="346">
        <v>25.866817474365234</v>
      </c>
      <c r="BL36" s="355">
        <v>1.5779895782470703</v>
      </c>
      <c r="BM36" s="398">
        <f t="shared" si="25"/>
        <v>1.3470020294189453</v>
      </c>
      <c r="BN36" s="399">
        <f t="shared" si="26"/>
        <v>2.3692968818766178</v>
      </c>
      <c r="BO36" s="399">
        <f t="shared" si="27"/>
        <v>0.56852395312825599</v>
      </c>
      <c r="BP36" s="397">
        <f t="shared" si="45"/>
        <v>0.28483962287882925</v>
      </c>
      <c r="BQ36" s="151" t="str">
        <f t="shared" si="28"/>
        <v>No significativa</v>
      </c>
      <c r="BR36" s="68" t="str">
        <f t="shared" si="29"/>
        <v>Sin cambio</v>
      </c>
      <c r="BS36" s="55"/>
      <c r="BT36" s="354">
        <v>14.177153587341309</v>
      </c>
      <c r="BU36" s="355">
        <v>1.1534476280212402</v>
      </c>
      <c r="BV36" s="346">
        <v>13.385471343994141</v>
      </c>
      <c r="BW36" s="355">
        <v>0.98812711238861084</v>
      </c>
      <c r="BX36" s="398">
        <f t="shared" si="30"/>
        <v>-0.79168224334716797</v>
      </c>
      <c r="BY36" s="399">
        <f t="shared" si="31"/>
        <v>1.5188273834854571</v>
      </c>
      <c r="BZ36" s="399">
        <f t="shared" si="32"/>
        <v>-0.52124570043660157</v>
      </c>
      <c r="CA36" s="397">
        <f t="shared" si="46"/>
        <v>0.30109781095635679</v>
      </c>
      <c r="CB36" s="151" t="str">
        <f t="shared" si="33"/>
        <v>No significativa</v>
      </c>
      <c r="CC36" s="68" t="str">
        <f t="shared" si="34"/>
        <v>Sin cambio</v>
      </c>
      <c r="CD36" s="55"/>
      <c r="CE36" s="354">
        <v>44.354995727539063</v>
      </c>
      <c r="CF36" s="355">
        <v>1.9621816873550415</v>
      </c>
      <c r="CG36" s="346">
        <v>42.637397766113281</v>
      </c>
      <c r="CH36" s="355">
        <v>1.8878031969070435</v>
      </c>
      <c r="CI36" s="398">
        <f t="shared" si="35"/>
        <v>-1.7175979614257813</v>
      </c>
      <c r="CJ36" s="399">
        <f t="shared" si="36"/>
        <v>2.7228584033041328</v>
      </c>
      <c r="CK36" s="399">
        <f t="shared" si="37"/>
        <v>-0.63080693411802513</v>
      </c>
      <c r="CL36" s="397">
        <f t="shared" si="47"/>
        <v>0.26408338447088531</v>
      </c>
      <c r="CM36" s="151" t="str">
        <f t="shared" si="38"/>
        <v>No significativa</v>
      </c>
      <c r="CN36" s="68" t="str">
        <f t="shared" si="39"/>
        <v>Sin cambio</v>
      </c>
    </row>
    <row r="37" spans="1:92" x14ac:dyDescent="0.2">
      <c r="A37" s="55"/>
      <c r="B37" s="51" t="s">
        <v>43</v>
      </c>
      <c r="C37" s="393">
        <v>2730.569</v>
      </c>
      <c r="D37" s="393">
        <v>2820.3969999999999</v>
      </c>
      <c r="E37" s="346">
        <v>13.978184700012207</v>
      </c>
      <c r="F37" s="71">
        <v>0.64610230922698975</v>
      </c>
      <c r="G37" s="346">
        <v>13.555821418762207</v>
      </c>
      <c r="H37" s="351">
        <v>0.69098687171936035</v>
      </c>
      <c r="I37" s="56"/>
      <c r="J37" s="330">
        <f t="shared" si="0"/>
        <v>-0.42236328125</v>
      </c>
      <c r="K37" s="64">
        <f t="shared" si="1"/>
        <v>0.94599738418082135</v>
      </c>
      <c r="L37" s="64">
        <f t="shared" si="2"/>
        <v>-0.44647404772238564</v>
      </c>
      <c r="M37" s="397">
        <f t="shared" si="40"/>
        <v>0.32762742754237423</v>
      </c>
      <c r="N37" s="151" t="str">
        <f t="shared" si="3"/>
        <v>No significativa</v>
      </c>
      <c r="O37" s="68" t="str">
        <f t="shared" si="4"/>
        <v>Sin cambio</v>
      </c>
      <c r="P37" s="55"/>
      <c r="Q37" s="354">
        <v>22.704059600830078</v>
      </c>
      <c r="R37" s="355">
        <v>1.3195991516113281</v>
      </c>
      <c r="S37" s="346">
        <v>17.084508895874023</v>
      </c>
      <c r="T37" s="355">
        <v>0.97451162338256836</v>
      </c>
      <c r="U37" s="398">
        <f t="shared" si="5"/>
        <v>-5.6195507049560547</v>
      </c>
      <c r="V37" s="399">
        <f t="shared" si="6"/>
        <v>1.640431292386568</v>
      </c>
      <c r="W37" s="399">
        <f t="shared" si="7"/>
        <v>-3.4256544184672908</v>
      </c>
      <c r="X37" s="71">
        <f t="shared" si="41"/>
        <v>3.0666009462686732E-4</v>
      </c>
      <c r="Y37" s="283" t="str">
        <f t="shared" si="8"/>
        <v>Significativa</v>
      </c>
      <c r="Z37" s="283" t="str">
        <f t="shared" si="9"/>
        <v>Disminución</v>
      </c>
      <c r="AA37" s="55"/>
      <c r="AB37" s="354">
        <v>46.175136566162109</v>
      </c>
      <c r="AC37" s="355">
        <v>1.7811682224273682</v>
      </c>
      <c r="AD37" s="346">
        <v>46.7950439453125</v>
      </c>
      <c r="AE37" s="355">
        <v>1.5113739967346191</v>
      </c>
      <c r="AF37" s="398">
        <f t="shared" si="10"/>
        <v>0.61990737915039063</v>
      </c>
      <c r="AG37" s="399">
        <f t="shared" si="11"/>
        <v>2.3359819337038221</v>
      </c>
      <c r="AH37" s="399">
        <f t="shared" si="12"/>
        <v>0.26537336192814426</v>
      </c>
      <c r="AI37" s="397">
        <f t="shared" si="42"/>
        <v>0.39536092741390338</v>
      </c>
      <c r="AJ37" s="151" t="str">
        <f t="shared" si="13"/>
        <v>No significativa</v>
      </c>
      <c r="AK37" s="68" t="str">
        <f t="shared" si="14"/>
        <v>Sin cambio</v>
      </c>
      <c r="AL37" s="55"/>
      <c r="AM37" s="354">
        <v>11.668666839599609</v>
      </c>
      <c r="AN37" s="355">
        <v>1.286457896232605</v>
      </c>
      <c r="AO37" s="346">
        <v>10.157045364379883</v>
      </c>
      <c r="AP37" s="355">
        <v>1.251899242401123</v>
      </c>
      <c r="AQ37" s="398">
        <f t="shared" si="15"/>
        <v>-1.5116214752197266</v>
      </c>
      <c r="AR37" s="399">
        <f t="shared" si="16"/>
        <v>1.7950558854541898</v>
      </c>
      <c r="AS37" s="399">
        <f t="shared" si="17"/>
        <v>-0.84210273756309939</v>
      </c>
      <c r="AT37" s="397">
        <f t="shared" si="43"/>
        <v>0.19986522453374986</v>
      </c>
      <c r="AU37" s="151" t="str">
        <f t="shared" si="18"/>
        <v>No significativa</v>
      </c>
      <c r="AV37" s="68" t="str">
        <f t="shared" si="19"/>
        <v>Sin cambio</v>
      </c>
      <c r="AW37" s="55"/>
      <c r="AX37" s="354">
        <v>13.792912483215332</v>
      </c>
      <c r="AY37" s="355">
        <v>2.7071559429168701</v>
      </c>
      <c r="AZ37" s="346">
        <v>11.564647674560547</v>
      </c>
      <c r="BA37" s="355">
        <v>1.2202234268188477</v>
      </c>
      <c r="BB37" s="398">
        <f t="shared" si="20"/>
        <v>-2.2282648086547852</v>
      </c>
      <c r="BC37" s="399">
        <f t="shared" si="21"/>
        <v>2.9694508769514374</v>
      </c>
      <c r="BD37" s="399">
        <f t="shared" si="22"/>
        <v>-0.75039625203108773</v>
      </c>
      <c r="BE37" s="397">
        <f t="shared" si="44"/>
        <v>0.22650804379034192</v>
      </c>
      <c r="BF37" s="151" t="str">
        <f t="shared" si="23"/>
        <v>No significativa</v>
      </c>
      <c r="BG37" s="68" t="str">
        <f t="shared" si="24"/>
        <v>Sin cambio</v>
      </c>
      <c r="BH37" s="55"/>
      <c r="BI37" s="354">
        <v>25.793193817138672</v>
      </c>
      <c r="BJ37" s="355">
        <v>1.8418682813644409</v>
      </c>
      <c r="BK37" s="346">
        <v>26.022792816162109</v>
      </c>
      <c r="BL37" s="355">
        <v>1.6988005638122559</v>
      </c>
      <c r="BM37" s="398">
        <f t="shared" si="25"/>
        <v>0.2295989990234375</v>
      </c>
      <c r="BN37" s="399">
        <f t="shared" si="26"/>
        <v>2.5056739854788046</v>
      </c>
      <c r="BO37" s="399">
        <f t="shared" si="27"/>
        <v>9.1631632987387163E-2</v>
      </c>
      <c r="BP37" s="397">
        <f t="shared" si="45"/>
        <v>0.46349535884022641</v>
      </c>
      <c r="BQ37" s="151" t="str">
        <f t="shared" si="28"/>
        <v>No significativa</v>
      </c>
      <c r="BR37" s="68" t="str">
        <f t="shared" si="29"/>
        <v>Sin cambio</v>
      </c>
      <c r="BS37" s="55"/>
      <c r="BT37" s="354">
        <v>10.862753868103027</v>
      </c>
      <c r="BU37" s="355">
        <v>1.2824075222015381</v>
      </c>
      <c r="BV37" s="346">
        <v>10.15413761138916</v>
      </c>
      <c r="BW37" s="355">
        <v>1.1313750743865967</v>
      </c>
      <c r="BX37" s="398">
        <f t="shared" si="30"/>
        <v>-0.70861625671386719</v>
      </c>
      <c r="BY37" s="399">
        <f t="shared" si="31"/>
        <v>1.710139939286363</v>
      </c>
      <c r="BZ37" s="399">
        <f t="shared" si="32"/>
        <v>-0.41436156213600328</v>
      </c>
      <c r="CA37" s="397">
        <f t="shared" si="46"/>
        <v>0.33930466733506687</v>
      </c>
      <c r="CB37" s="151" t="str">
        <f t="shared" si="33"/>
        <v>No significativa</v>
      </c>
      <c r="CC37" s="68" t="str">
        <f t="shared" si="34"/>
        <v>Sin cambio</v>
      </c>
      <c r="CD37" s="55"/>
      <c r="CE37" s="354">
        <v>39.994850158691406</v>
      </c>
      <c r="CF37" s="355">
        <v>1.9299802780151367</v>
      </c>
      <c r="CG37" s="346">
        <v>33.835910797119141</v>
      </c>
      <c r="CH37" s="355">
        <v>1.9273087978363037</v>
      </c>
      <c r="CI37" s="398">
        <f t="shared" si="35"/>
        <v>-6.1589393615722656</v>
      </c>
      <c r="CJ37" s="399">
        <f t="shared" si="36"/>
        <v>2.7275159166803413</v>
      </c>
      <c r="CK37" s="399">
        <f t="shared" si="37"/>
        <v>-2.2580764144791163</v>
      </c>
      <c r="CL37" s="397">
        <f t="shared" si="47"/>
        <v>1.1970447896199632E-2</v>
      </c>
      <c r="CM37" s="151" t="str">
        <f t="shared" si="38"/>
        <v>Significativa</v>
      </c>
      <c r="CN37" s="68" t="str">
        <f t="shared" si="39"/>
        <v>Disminución</v>
      </c>
    </row>
    <row r="38" spans="1:92" x14ac:dyDescent="0.2">
      <c r="A38" s="55"/>
      <c r="B38" s="51" t="s">
        <v>42</v>
      </c>
      <c r="C38" s="393">
        <v>2262.1469999999999</v>
      </c>
      <c r="D38" s="393">
        <v>2313.1439999999998</v>
      </c>
      <c r="E38" s="346">
        <v>19.829082489013672</v>
      </c>
      <c r="F38" s="71">
        <v>0.90614783763885498</v>
      </c>
      <c r="G38" s="346">
        <v>19.110397338867188</v>
      </c>
      <c r="H38" s="351">
        <v>0.89659476280212402</v>
      </c>
      <c r="I38" s="56"/>
      <c r="J38" s="330">
        <f t="shared" si="0"/>
        <v>-0.71868515014648438</v>
      </c>
      <c r="K38" s="64">
        <f t="shared" si="1"/>
        <v>1.2747494155094834</v>
      </c>
      <c r="L38" s="64">
        <f t="shared" si="2"/>
        <v>-0.56378543218177912</v>
      </c>
      <c r="M38" s="397">
        <f t="shared" si="40"/>
        <v>0.2864500836213022</v>
      </c>
      <c r="N38" s="151" t="str">
        <f t="shared" si="3"/>
        <v>No significativa</v>
      </c>
      <c r="O38" s="68" t="str">
        <f t="shared" si="4"/>
        <v>Sin cambio</v>
      </c>
      <c r="P38" s="55"/>
      <c r="Q38" s="354">
        <v>23.907596588134766</v>
      </c>
      <c r="R38" s="355">
        <v>1.5543621778488159</v>
      </c>
      <c r="S38" s="346">
        <v>18.178676605224609</v>
      </c>
      <c r="T38" s="355">
        <v>0.96097898483276367</v>
      </c>
      <c r="U38" s="398">
        <f t="shared" si="5"/>
        <v>-5.7289199829101563</v>
      </c>
      <c r="V38" s="399">
        <f t="shared" si="6"/>
        <v>1.8274360150815467</v>
      </c>
      <c r="W38" s="399">
        <f t="shared" si="7"/>
        <v>-3.1349496976256712</v>
      </c>
      <c r="X38" s="71">
        <f t="shared" si="41"/>
        <v>8.594179114031537E-4</v>
      </c>
      <c r="Y38" s="283" t="str">
        <f t="shared" si="8"/>
        <v>Significativa</v>
      </c>
      <c r="Z38" s="283" t="str">
        <f t="shared" si="9"/>
        <v>Disminución</v>
      </c>
      <c r="AA38" s="55"/>
      <c r="AB38" s="354">
        <v>73.251121520996094</v>
      </c>
      <c r="AC38" s="355">
        <v>1.586065411567688</v>
      </c>
      <c r="AD38" s="346">
        <v>71.165000915527344</v>
      </c>
      <c r="AE38" s="355">
        <v>1.2637821435928345</v>
      </c>
      <c r="AF38" s="398">
        <f t="shared" si="10"/>
        <v>-2.08612060546875</v>
      </c>
      <c r="AG38" s="399">
        <f t="shared" si="11"/>
        <v>2.0279913205523044</v>
      </c>
      <c r="AH38" s="399">
        <f t="shared" si="12"/>
        <v>-1.0286634781556239</v>
      </c>
      <c r="AI38" s="397">
        <f t="shared" si="42"/>
        <v>0.1518189187890979</v>
      </c>
      <c r="AJ38" s="151" t="str">
        <f t="shared" si="13"/>
        <v>No significativa</v>
      </c>
      <c r="AK38" s="68" t="str">
        <f t="shared" si="14"/>
        <v>Sin cambio</v>
      </c>
      <c r="AL38" s="55"/>
      <c r="AM38" s="354">
        <v>21.691339492797852</v>
      </c>
      <c r="AN38" s="355">
        <v>1.8194668292999268</v>
      </c>
      <c r="AO38" s="346">
        <v>19.410810470581055</v>
      </c>
      <c r="AP38" s="355">
        <v>1.7694668769836426</v>
      </c>
      <c r="AQ38" s="398">
        <f t="shared" si="15"/>
        <v>-2.2805290222167969</v>
      </c>
      <c r="AR38" s="399">
        <f t="shared" si="16"/>
        <v>2.5380056287693638</v>
      </c>
      <c r="AS38" s="399">
        <f t="shared" si="17"/>
        <v>-0.89855160144880653</v>
      </c>
      <c r="AT38" s="397">
        <f t="shared" si="43"/>
        <v>0.18444577400563283</v>
      </c>
      <c r="AU38" s="151" t="str">
        <f t="shared" si="18"/>
        <v>No significativa</v>
      </c>
      <c r="AV38" s="68" t="str">
        <f t="shared" si="19"/>
        <v>Sin cambio</v>
      </c>
      <c r="AW38" s="55"/>
      <c r="AX38" s="354">
        <v>23.523405075073242</v>
      </c>
      <c r="AY38" s="355">
        <v>3.6116573810577393</v>
      </c>
      <c r="AZ38" s="346">
        <v>23.172702789306641</v>
      </c>
      <c r="BA38" s="355">
        <v>2.8339879512786865</v>
      </c>
      <c r="BB38" s="398">
        <f t="shared" si="20"/>
        <v>-0.35070228576660156</v>
      </c>
      <c r="BC38" s="399">
        <f t="shared" si="21"/>
        <v>4.5908122098536781</v>
      </c>
      <c r="BD38" s="399">
        <f t="shared" si="22"/>
        <v>-7.6392208989480626E-2</v>
      </c>
      <c r="BE38" s="397">
        <f t="shared" si="44"/>
        <v>0.46955353391019539</v>
      </c>
      <c r="BF38" s="151" t="str">
        <f t="shared" si="23"/>
        <v>No significativa</v>
      </c>
      <c r="BG38" s="68" t="str">
        <f t="shared" si="24"/>
        <v>Sin cambio</v>
      </c>
      <c r="BH38" s="55"/>
      <c r="BI38" s="354">
        <v>33.316577911376953</v>
      </c>
      <c r="BJ38" s="355">
        <v>2.0925753116607666</v>
      </c>
      <c r="BK38" s="346">
        <v>33.434104919433594</v>
      </c>
      <c r="BL38" s="355">
        <v>1.6119537353515625</v>
      </c>
      <c r="BM38" s="398">
        <f t="shared" si="25"/>
        <v>0.11752700805664063</v>
      </c>
      <c r="BN38" s="399">
        <f t="shared" si="26"/>
        <v>2.6414515478967258</v>
      </c>
      <c r="BO38" s="399">
        <f t="shared" si="27"/>
        <v>4.4493342363301089E-2</v>
      </c>
      <c r="BP38" s="397">
        <f t="shared" si="45"/>
        <v>0.48225557937391206</v>
      </c>
      <c r="BQ38" s="151" t="str">
        <f t="shared" si="28"/>
        <v>No significativa</v>
      </c>
      <c r="BR38" s="68" t="str">
        <f t="shared" si="29"/>
        <v>Sin cambio</v>
      </c>
      <c r="BS38" s="55"/>
      <c r="BT38" s="354">
        <v>22.379535675048828</v>
      </c>
      <c r="BU38" s="355">
        <v>1.7456458806991577</v>
      </c>
      <c r="BV38" s="346">
        <v>23.624599456787109</v>
      </c>
      <c r="BW38" s="355">
        <v>1.8332710266113281</v>
      </c>
      <c r="BX38" s="398">
        <f t="shared" si="30"/>
        <v>1.2450637817382812</v>
      </c>
      <c r="BY38" s="399">
        <f t="shared" si="31"/>
        <v>2.531434810105623</v>
      </c>
      <c r="BZ38" s="399">
        <f t="shared" si="32"/>
        <v>0.49184113956556186</v>
      </c>
      <c r="CA38" s="397">
        <f t="shared" si="46"/>
        <v>0.31141582558380321</v>
      </c>
      <c r="CB38" s="151" t="str">
        <f t="shared" si="33"/>
        <v>No significativa</v>
      </c>
      <c r="CC38" s="68" t="str">
        <f t="shared" si="34"/>
        <v>Sin cambio</v>
      </c>
      <c r="CD38" s="55"/>
      <c r="CE38" s="354">
        <v>61.22772216796875</v>
      </c>
      <c r="CF38" s="355">
        <v>1.730616569519043</v>
      </c>
      <c r="CG38" s="346">
        <v>52.69598388671875</v>
      </c>
      <c r="CH38" s="355">
        <v>2.0601134300231934</v>
      </c>
      <c r="CI38" s="398">
        <f t="shared" si="35"/>
        <v>-8.53173828125</v>
      </c>
      <c r="CJ38" s="399">
        <f t="shared" si="36"/>
        <v>2.6905577591376453</v>
      </c>
      <c r="CK38" s="399">
        <f t="shared" si="37"/>
        <v>-3.1709924279731947</v>
      </c>
      <c r="CL38" s="397">
        <f t="shared" si="47"/>
        <v>7.595955154878995E-4</v>
      </c>
      <c r="CM38" s="151" t="str">
        <f t="shared" si="38"/>
        <v>Significativa</v>
      </c>
      <c r="CN38" s="68" t="str">
        <f t="shared" si="39"/>
        <v>Disminución</v>
      </c>
    </row>
    <row r="39" spans="1:92" x14ac:dyDescent="0.2">
      <c r="A39" s="55"/>
      <c r="B39" s="51" t="s">
        <v>41</v>
      </c>
      <c r="C39" s="393">
        <v>3341.87</v>
      </c>
      <c r="D39" s="393">
        <v>3429.7280000000001</v>
      </c>
      <c r="E39" s="346">
        <v>14.353699684143066</v>
      </c>
      <c r="F39" s="71">
        <v>0.745491623878479</v>
      </c>
      <c r="G39" s="346">
        <v>15.485689163208008</v>
      </c>
      <c r="H39" s="351">
        <v>1.0202404260635376</v>
      </c>
      <c r="I39" s="56"/>
      <c r="J39" s="330">
        <f t="shared" si="0"/>
        <v>1.1319894790649414</v>
      </c>
      <c r="K39" s="64">
        <f t="shared" si="1"/>
        <v>1.26358548909335</v>
      </c>
      <c r="L39" s="64">
        <f t="shared" si="2"/>
        <v>0.895855079720145</v>
      </c>
      <c r="M39" s="397">
        <f t="shared" si="40"/>
        <v>0.18516508403742049</v>
      </c>
      <c r="N39" s="151" t="str">
        <f t="shared" si="3"/>
        <v>No significativa</v>
      </c>
      <c r="O39" s="68" t="str">
        <f t="shared" si="4"/>
        <v>Sin cambio</v>
      </c>
      <c r="P39" s="55"/>
      <c r="Q39" s="354">
        <v>20.948808670043945</v>
      </c>
      <c r="R39" s="355">
        <v>1.1693682670593262</v>
      </c>
      <c r="S39" s="346">
        <v>15.759647369384766</v>
      </c>
      <c r="T39" s="355">
        <v>1.0292199850082397</v>
      </c>
      <c r="U39" s="398">
        <f t="shared" si="5"/>
        <v>-5.1891613006591797</v>
      </c>
      <c r="V39" s="399">
        <f t="shared" si="6"/>
        <v>1.5577920020162168</v>
      </c>
      <c r="W39" s="399">
        <f t="shared" si="7"/>
        <v>-3.3311002328571204</v>
      </c>
      <c r="X39" s="71">
        <f t="shared" si="41"/>
        <v>4.3251724437839761E-4</v>
      </c>
      <c r="Y39" s="283" t="str">
        <f t="shared" si="8"/>
        <v>Significativa</v>
      </c>
      <c r="Z39" s="283" t="str">
        <f t="shared" si="9"/>
        <v>Disminución</v>
      </c>
      <c r="AA39" s="55"/>
      <c r="AB39" s="354">
        <v>51.110546112060547</v>
      </c>
      <c r="AC39" s="355">
        <v>1.6871329545974731</v>
      </c>
      <c r="AD39" s="346">
        <v>50.601387023925781</v>
      </c>
      <c r="AE39" s="355">
        <v>1.7408086061477661</v>
      </c>
      <c r="AF39" s="398">
        <f t="shared" si="10"/>
        <v>-0.50915908813476563</v>
      </c>
      <c r="AG39" s="399">
        <f t="shared" si="11"/>
        <v>2.4242178552528912</v>
      </c>
      <c r="AH39" s="399">
        <f t="shared" si="12"/>
        <v>-0.21003025245090887</v>
      </c>
      <c r="AI39" s="397">
        <f t="shared" si="42"/>
        <v>0.41682203078181679</v>
      </c>
      <c r="AJ39" s="151" t="str">
        <f t="shared" si="13"/>
        <v>No significativa</v>
      </c>
      <c r="AK39" s="68" t="str">
        <f t="shared" si="14"/>
        <v>Sin cambio</v>
      </c>
      <c r="AL39" s="55"/>
      <c r="AM39" s="354">
        <v>9.5603361129760742</v>
      </c>
      <c r="AN39" s="355">
        <v>1.8749700784683228</v>
      </c>
      <c r="AO39" s="346">
        <v>10.528532028198242</v>
      </c>
      <c r="AP39" s="355">
        <v>1.1557427644729614</v>
      </c>
      <c r="AQ39" s="398">
        <f t="shared" si="15"/>
        <v>0.96819591522216797</v>
      </c>
      <c r="AR39" s="399">
        <f t="shared" si="16"/>
        <v>2.2025562723306553</v>
      </c>
      <c r="AS39" s="399">
        <f t="shared" si="17"/>
        <v>0.43957828791255465</v>
      </c>
      <c r="AT39" s="397">
        <f t="shared" si="43"/>
        <v>0.3301212844826833</v>
      </c>
      <c r="AU39" s="151" t="str">
        <f t="shared" si="18"/>
        <v>No significativa</v>
      </c>
      <c r="AV39" s="68" t="str">
        <f t="shared" si="19"/>
        <v>Sin cambio</v>
      </c>
      <c r="AW39" s="55"/>
      <c r="AX39" s="354">
        <v>15.995834350585938</v>
      </c>
      <c r="AY39" s="355">
        <v>3.9082155227661133</v>
      </c>
      <c r="AZ39" s="346">
        <v>10.204453468322754</v>
      </c>
      <c r="BA39" s="355">
        <v>1.6300233602523804</v>
      </c>
      <c r="BB39" s="398">
        <f t="shared" si="20"/>
        <v>-5.7913808822631836</v>
      </c>
      <c r="BC39" s="399">
        <f t="shared" si="21"/>
        <v>4.2345158787467625</v>
      </c>
      <c r="BD39" s="399">
        <f t="shared" si="22"/>
        <v>-1.3676606837939611</v>
      </c>
      <c r="BE39" s="397">
        <f t="shared" si="44"/>
        <v>8.5709155954388244E-2</v>
      </c>
      <c r="BF39" s="151" t="str">
        <f t="shared" si="23"/>
        <v>No significativa</v>
      </c>
      <c r="BG39" s="68" t="str">
        <f t="shared" si="24"/>
        <v>Sin cambio</v>
      </c>
      <c r="BH39" s="55"/>
      <c r="BI39" s="354">
        <v>13.614502906799316</v>
      </c>
      <c r="BJ39" s="355">
        <v>1.2571189403533936</v>
      </c>
      <c r="BK39" s="346">
        <v>19.163473129272461</v>
      </c>
      <c r="BL39" s="355">
        <v>1.3166310787200928</v>
      </c>
      <c r="BM39" s="398">
        <f t="shared" si="25"/>
        <v>5.5489702224731445</v>
      </c>
      <c r="BN39" s="399">
        <f t="shared" si="26"/>
        <v>1.8204025454956039</v>
      </c>
      <c r="BO39" s="399">
        <f t="shared" si="27"/>
        <v>3.0482105379403541</v>
      </c>
      <c r="BP39" s="397">
        <f t="shared" si="45"/>
        <v>1.1510428902655745E-3</v>
      </c>
      <c r="BQ39" s="151" t="str">
        <f t="shared" si="28"/>
        <v>Significativa</v>
      </c>
      <c r="BR39" s="68" t="str">
        <f t="shared" si="29"/>
        <v>Aumento</v>
      </c>
      <c r="BS39" s="55"/>
      <c r="BT39" s="354">
        <v>14.484076499938965</v>
      </c>
      <c r="BU39" s="355">
        <v>1.3776404857635498</v>
      </c>
      <c r="BV39" s="346">
        <v>14.872024536132813</v>
      </c>
      <c r="BW39" s="355">
        <v>1.1647920608520508</v>
      </c>
      <c r="BX39" s="398">
        <f t="shared" si="30"/>
        <v>0.38794803619384766</v>
      </c>
      <c r="BY39" s="399">
        <f t="shared" si="31"/>
        <v>1.8040603795435444</v>
      </c>
      <c r="BZ39" s="399">
        <f t="shared" si="32"/>
        <v>0.21504160314856235</v>
      </c>
      <c r="CA39" s="397">
        <f t="shared" si="46"/>
        <v>0.41486744130236919</v>
      </c>
      <c r="CB39" s="151" t="str">
        <f t="shared" si="33"/>
        <v>No significativa</v>
      </c>
      <c r="CC39" s="68" t="str">
        <f t="shared" si="34"/>
        <v>Sin cambio</v>
      </c>
      <c r="CD39" s="55"/>
      <c r="CE39" s="354">
        <v>48.312110900878906</v>
      </c>
      <c r="CF39" s="355">
        <v>2.085322380065918</v>
      </c>
      <c r="CG39" s="346">
        <v>47.194881439208984</v>
      </c>
      <c r="CH39" s="355">
        <v>1.7181185483932495</v>
      </c>
      <c r="CI39" s="398">
        <f t="shared" si="35"/>
        <v>-1.1172294616699219</v>
      </c>
      <c r="CJ39" s="399">
        <f t="shared" si="36"/>
        <v>2.7019438882287528</v>
      </c>
      <c r="CK39" s="399">
        <f t="shared" si="37"/>
        <v>-0.41349099310952631</v>
      </c>
      <c r="CL39" s="397">
        <f t="shared" si="47"/>
        <v>0.33962346002293975</v>
      </c>
      <c r="CM39" s="151" t="str">
        <f t="shared" si="38"/>
        <v>No significativa</v>
      </c>
      <c r="CN39" s="68" t="str">
        <f t="shared" si="39"/>
        <v>Sin cambio</v>
      </c>
    </row>
    <row r="40" spans="1:92" x14ac:dyDescent="0.2">
      <c r="A40" s="55"/>
      <c r="B40" s="51" t="s">
        <v>40</v>
      </c>
      <c r="C40" s="393">
        <v>1192.595</v>
      </c>
      <c r="D40" s="393">
        <v>1229.9359999999999</v>
      </c>
      <c r="E40" s="346">
        <v>15.574860572814941</v>
      </c>
      <c r="F40" s="71">
        <v>0.66858834028244019</v>
      </c>
      <c r="G40" s="346">
        <v>15.807408332824707</v>
      </c>
      <c r="H40" s="351">
        <v>0.72141939401626587</v>
      </c>
      <c r="I40" s="56"/>
      <c r="J40" s="330">
        <f t="shared" si="0"/>
        <v>0.23254776000976563</v>
      </c>
      <c r="K40" s="64">
        <f t="shared" si="1"/>
        <v>0.9835935699385312</v>
      </c>
      <c r="L40" s="64">
        <f t="shared" si="2"/>
        <v>0.23642667776315221</v>
      </c>
      <c r="M40" s="397">
        <f t="shared" si="40"/>
        <v>0.40655079851279585</v>
      </c>
      <c r="N40" s="151" t="str">
        <f t="shared" si="3"/>
        <v>No significativa</v>
      </c>
      <c r="O40" s="68" t="str">
        <f t="shared" si="4"/>
        <v>Sin cambio</v>
      </c>
      <c r="P40" s="55"/>
      <c r="Q40" s="354">
        <v>33.443622589111328</v>
      </c>
      <c r="R40" s="355">
        <v>1.31132972240448</v>
      </c>
      <c r="S40" s="346">
        <v>24.180526733398438</v>
      </c>
      <c r="T40" s="355">
        <v>1.0512855052947998</v>
      </c>
      <c r="U40" s="398">
        <f t="shared" si="5"/>
        <v>-9.2630958557128906</v>
      </c>
      <c r="V40" s="399">
        <f t="shared" si="6"/>
        <v>1.6807102232402684</v>
      </c>
      <c r="W40" s="399">
        <f t="shared" si="7"/>
        <v>-5.5114175707543556</v>
      </c>
      <c r="X40" s="71">
        <f t="shared" si="41"/>
        <v>1.7797756129875105E-8</v>
      </c>
      <c r="Y40" s="283" t="str">
        <f t="shared" si="8"/>
        <v>Significativa</v>
      </c>
      <c r="Z40" s="283" t="str">
        <f t="shared" si="9"/>
        <v>Disminución</v>
      </c>
      <c r="AA40" s="55"/>
      <c r="AB40" s="354">
        <v>70.853813171386719</v>
      </c>
      <c r="AC40" s="355">
        <v>1.2644907236099243</v>
      </c>
      <c r="AD40" s="346">
        <v>70.779701232910156</v>
      </c>
      <c r="AE40" s="355">
        <v>1.1938422918319702</v>
      </c>
      <c r="AF40" s="398">
        <f t="shared" si="10"/>
        <v>-7.41119384765625E-2</v>
      </c>
      <c r="AG40" s="399">
        <f t="shared" si="11"/>
        <v>1.7390216237477214</v>
      </c>
      <c r="AH40" s="399">
        <f t="shared" si="12"/>
        <v>-4.261703101589142E-2</v>
      </c>
      <c r="AI40" s="397">
        <f t="shared" si="42"/>
        <v>0.48300340951828613</v>
      </c>
      <c r="AJ40" s="151" t="str">
        <f t="shared" si="13"/>
        <v>No significativa</v>
      </c>
      <c r="AK40" s="68" t="str">
        <f t="shared" si="14"/>
        <v>Sin cambio</v>
      </c>
      <c r="AL40" s="55"/>
      <c r="AM40" s="354">
        <v>11.762082099914551</v>
      </c>
      <c r="AN40" s="355">
        <v>1.0625442266464233</v>
      </c>
      <c r="AO40" s="346">
        <v>12.963438034057617</v>
      </c>
      <c r="AP40" s="355">
        <v>1.3494503498077393</v>
      </c>
      <c r="AQ40" s="398">
        <f t="shared" si="15"/>
        <v>1.2013559341430664</v>
      </c>
      <c r="AR40" s="399">
        <f t="shared" si="16"/>
        <v>1.7175612012897461</v>
      </c>
      <c r="AS40" s="399">
        <f t="shared" si="17"/>
        <v>0.69945451331862163</v>
      </c>
      <c r="AT40" s="397">
        <f t="shared" si="43"/>
        <v>0.24213401510015287</v>
      </c>
      <c r="AU40" s="151" t="str">
        <f t="shared" si="18"/>
        <v>No significativa</v>
      </c>
      <c r="AV40" s="68" t="str">
        <f t="shared" si="19"/>
        <v>Sin cambio</v>
      </c>
      <c r="AW40" s="55"/>
      <c r="AX40" s="354">
        <v>6.8841471672058105</v>
      </c>
      <c r="AY40" s="355">
        <v>1.1056540012359619</v>
      </c>
      <c r="AZ40" s="346">
        <v>8.3475074768066406</v>
      </c>
      <c r="BA40" s="355">
        <v>1.520301342010498</v>
      </c>
      <c r="BB40" s="398">
        <f t="shared" si="20"/>
        <v>1.4633603096008301</v>
      </c>
      <c r="BC40" s="399">
        <f t="shared" si="21"/>
        <v>1.8798369453141446</v>
      </c>
      <c r="BD40" s="399">
        <f t="shared" si="22"/>
        <v>0.77845065937688762</v>
      </c>
      <c r="BE40" s="397">
        <f t="shared" si="44"/>
        <v>0.21815169177428972</v>
      </c>
      <c r="BF40" s="151" t="str">
        <f t="shared" si="23"/>
        <v>No significativa</v>
      </c>
      <c r="BG40" s="68" t="str">
        <f t="shared" si="24"/>
        <v>Sin cambio</v>
      </c>
      <c r="BH40" s="55"/>
      <c r="BI40" s="354">
        <v>24.181888580322266</v>
      </c>
      <c r="BJ40" s="355">
        <v>1.5424296855926514</v>
      </c>
      <c r="BK40" s="346">
        <v>28.404729843139648</v>
      </c>
      <c r="BL40" s="355">
        <v>1.3877346515655518</v>
      </c>
      <c r="BM40" s="398">
        <f t="shared" si="25"/>
        <v>4.2228412628173828</v>
      </c>
      <c r="BN40" s="399">
        <f t="shared" si="26"/>
        <v>2.0748245222556072</v>
      </c>
      <c r="BO40" s="399">
        <f t="shared" si="27"/>
        <v>2.0352763414549386</v>
      </c>
      <c r="BP40" s="397">
        <f t="shared" si="45"/>
        <v>2.0911537654898837E-2</v>
      </c>
      <c r="BQ40" s="151" t="str">
        <f t="shared" si="28"/>
        <v>Significativa</v>
      </c>
      <c r="BR40" s="68" t="str">
        <f t="shared" si="29"/>
        <v>Aumento</v>
      </c>
      <c r="BS40" s="55"/>
      <c r="BT40" s="354">
        <v>26.880290985107422</v>
      </c>
      <c r="BU40" s="355">
        <v>1.388784646987915</v>
      </c>
      <c r="BV40" s="346">
        <v>24.379318237304688</v>
      </c>
      <c r="BW40" s="355">
        <v>1.3196661472320557</v>
      </c>
      <c r="BX40" s="398">
        <f t="shared" si="30"/>
        <v>-2.5009727478027344</v>
      </c>
      <c r="BY40" s="399">
        <f t="shared" si="31"/>
        <v>1.915787445375829</v>
      </c>
      <c r="BZ40" s="399">
        <f t="shared" si="32"/>
        <v>-1.3054541900456533</v>
      </c>
      <c r="CA40" s="397">
        <f t="shared" si="46"/>
        <v>9.586911814685363E-2</v>
      </c>
      <c r="CB40" s="151" t="str">
        <f t="shared" si="33"/>
        <v>No significativa</v>
      </c>
      <c r="CC40" s="68" t="str">
        <f t="shared" si="34"/>
        <v>Sin cambio</v>
      </c>
      <c r="CD40" s="55"/>
      <c r="CE40" s="354">
        <v>67.70269775390625</v>
      </c>
      <c r="CF40" s="355">
        <v>1.5242860317230225</v>
      </c>
      <c r="CG40" s="346">
        <v>63.913490295410156</v>
      </c>
      <c r="CH40" s="355">
        <v>1.5102776288986206</v>
      </c>
      <c r="CI40" s="398">
        <f t="shared" si="35"/>
        <v>-3.7892074584960937</v>
      </c>
      <c r="CJ40" s="399">
        <f t="shared" si="36"/>
        <v>2.1457834053924358</v>
      </c>
      <c r="CK40" s="399">
        <f t="shared" si="37"/>
        <v>-1.7658853400458174</v>
      </c>
      <c r="CL40" s="397">
        <f t="shared" si="47"/>
        <v>3.8707543580308E-2</v>
      </c>
      <c r="CM40" s="151" t="str">
        <f t="shared" si="38"/>
        <v>Significativa</v>
      </c>
      <c r="CN40" s="68" t="str">
        <f t="shared" si="39"/>
        <v>Disminución</v>
      </c>
    </row>
    <row r="41" spans="1:92" x14ac:dyDescent="0.2">
      <c r="A41" s="55"/>
      <c r="B41" s="51" t="s">
        <v>39</v>
      </c>
      <c r="C41" s="393">
        <v>7724.9579999999996</v>
      </c>
      <c r="D41" s="393">
        <v>7867.4409999999998</v>
      </c>
      <c r="E41" s="346">
        <v>25.795999526977539</v>
      </c>
      <c r="F41" s="71">
        <v>1.0609451532363892</v>
      </c>
      <c r="G41" s="346">
        <v>25.76414680480957</v>
      </c>
      <c r="H41" s="351">
        <v>1.0775603055953979</v>
      </c>
      <c r="I41" s="56"/>
      <c r="J41" s="330">
        <f t="shared" si="0"/>
        <v>-3.185272216796875E-2</v>
      </c>
      <c r="K41" s="64">
        <f t="shared" si="1"/>
        <v>1.5121973516610299</v>
      </c>
      <c r="L41" s="64">
        <f t="shared" si="2"/>
        <v>-2.1063865859162523E-2</v>
      </c>
      <c r="M41" s="397">
        <f t="shared" si="40"/>
        <v>0.49159735468130833</v>
      </c>
      <c r="N41" s="151" t="str">
        <f t="shared" si="3"/>
        <v>No significativa</v>
      </c>
      <c r="O41" s="68" t="str">
        <f t="shared" si="4"/>
        <v>Sin cambio</v>
      </c>
      <c r="P41" s="55"/>
      <c r="Q41" s="354">
        <v>34.936321258544922</v>
      </c>
      <c r="R41" s="355">
        <v>1.8126709461212158</v>
      </c>
      <c r="S41" s="346">
        <v>25.661367416381836</v>
      </c>
      <c r="T41" s="355">
        <v>1.4761166572570801</v>
      </c>
      <c r="U41" s="398">
        <f t="shared" si="5"/>
        <v>-9.2749538421630859</v>
      </c>
      <c r="V41" s="399">
        <f t="shared" si="6"/>
        <v>2.3376689981141041</v>
      </c>
      <c r="W41" s="399">
        <f t="shared" si="7"/>
        <v>-3.9676078391104905</v>
      </c>
      <c r="X41" s="71">
        <f t="shared" si="41"/>
        <v>3.6298832537308174E-5</v>
      </c>
      <c r="Y41" s="283" t="str">
        <f t="shared" si="8"/>
        <v>Significativa</v>
      </c>
      <c r="Z41" s="283" t="str">
        <f t="shared" si="9"/>
        <v>Disminución</v>
      </c>
      <c r="AA41" s="55"/>
      <c r="AB41" s="354">
        <v>69.231613159179687</v>
      </c>
      <c r="AC41" s="355">
        <v>1.7023364305496216</v>
      </c>
      <c r="AD41" s="346">
        <v>68.470359802246094</v>
      </c>
      <c r="AE41" s="355">
        <v>1.5842239856719971</v>
      </c>
      <c r="AF41" s="398">
        <f t="shared" si="10"/>
        <v>-0.76125335693359375</v>
      </c>
      <c r="AG41" s="399">
        <f t="shared" si="11"/>
        <v>2.3254494102334058</v>
      </c>
      <c r="AH41" s="399">
        <f t="shared" si="12"/>
        <v>-0.32735752219919789</v>
      </c>
      <c r="AI41" s="397">
        <f t="shared" si="42"/>
        <v>0.37169874520482138</v>
      </c>
      <c r="AJ41" s="151" t="str">
        <f t="shared" si="13"/>
        <v>No significativa</v>
      </c>
      <c r="AK41" s="68" t="str">
        <f t="shared" si="14"/>
        <v>Sin cambio</v>
      </c>
      <c r="AL41" s="55"/>
      <c r="AM41" s="354">
        <v>24.039482116699219</v>
      </c>
      <c r="AN41" s="355">
        <v>1.9364495277404785</v>
      </c>
      <c r="AO41" s="346">
        <v>19.736480712890625</v>
      </c>
      <c r="AP41" s="355">
        <v>1.7305741310119629</v>
      </c>
      <c r="AQ41" s="398">
        <f t="shared" si="15"/>
        <v>-4.3030014038085938</v>
      </c>
      <c r="AR41" s="399">
        <f t="shared" si="16"/>
        <v>2.5970605684916426</v>
      </c>
      <c r="AS41" s="399">
        <f t="shared" si="17"/>
        <v>-1.6568737194711449</v>
      </c>
      <c r="AT41" s="397">
        <f t="shared" si="43"/>
        <v>4.8772504338899805E-2</v>
      </c>
      <c r="AU41" s="151" t="str">
        <f t="shared" si="18"/>
        <v>Significativa</v>
      </c>
      <c r="AV41" s="68" t="str">
        <f t="shared" si="19"/>
        <v>Disminución</v>
      </c>
      <c r="AW41" s="55"/>
      <c r="AX41" s="354">
        <v>28.654951095581055</v>
      </c>
      <c r="AY41" s="355">
        <v>2.9507045745849609</v>
      </c>
      <c r="AZ41" s="346">
        <v>31.723302841186523</v>
      </c>
      <c r="BA41" s="355">
        <v>3.4177224636077881</v>
      </c>
      <c r="BB41" s="398">
        <f t="shared" si="20"/>
        <v>3.0683517456054687</v>
      </c>
      <c r="BC41" s="399">
        <f t="shared" si="21"/>
        <v>4.5152501951415607</v>
      </c>
      <c r="BD41" s="399">
        <f t="shared" si="22"/>
        <v>0.67955298444082579</v>
      </c>
      <c r="BE41" s="397">
        <f t="shared" si="44"/>
        <v>0.24839377391596218</v>
      </c>
      <c r="BF41" s="151" t="str">
        <f t="shared" si="23"/>
        <v>No significativa</v>
      </c>
      <c r="BG41" s="68" t="str">
        <f t="shared" si="24"/>
        <v>Sin cambio</v>
      </c>
      <c r="BH41" s="55"/>
      <c r="BI41" s="354">
        <v>26.109706878662109</v>
      </c>
      <c r="BJ41" s="355">
        <v>2.0128722190856934</v>
      </c>
      <c r="BK41" s="346">
        <v>28.203630447387695</v>
      </c>
      <c r="BL41" s="355">
        <v>1.5724830627441406</v>
      </c>
      <c r="BM41" s="398">
        <f t="shared" si="25"/>
        <v>2.0939235687255859</v>
      </c>
      <c r="BN41" s="399">
        <f t="shared" si="26"/>
        <v>2.5542821991675386</v>
      </c>
      <c r="BO41" s="399">
        <f t="shared" si="27"/>
        <v>0.81976986309813871</v>
      </c>
      <c r="BP41" s="397">
        <f t="shared" si="45"/>
        <v>0.20617365715959912</v>
      </c>
      <c r="BQ41" s="151" t="str">
        <f t="shared" si="28"/>
        <v>No significativa</v>
      </c>
      <c r="BR41" s="68" t="str">
        <f t="shared" si="29"/>
        <v>Sin cambio</v>
      </c>
      <c r="BS41" s="55"/>
      <c r="BT41" s="354">
        <v>27.773290634155273</v>
      </c>
      <c r="BU41" s="355">
        <v>2.3691353797912598</v>
      </c>
      <c r="BV41" s="346">
        <v>24.026237487792969</v>
      </c>
      <c r="BW41" s="355">
        <v>1.7839583158493042</v>
      </c>
      <c r="BX41" s="398">
        <f t="shared" si="30"/>
        <v>-3.7470531463623047</v>
      </c>
      <c r="BY41" s="399">
        <f t="shared" si="31"/>
        <v>2.9656887430184851</v>
      </c>
      <c r="BZ41" s="399">
        <f t="shared" si="32"/>
        <v>-1.263468108439642</v>
      </c>
      <c r="CA41" s="397">
        <f t="shared" si="46"/>
        <v>0.10321050039137278</v>
      </c>
      <c r="CB41" s="151" t="str">
        <f t="shared" si="33"/>
        <v>No significativa</v>
      </c>
      <c r="CC41" s="68" t="str">
        <f t="shared" si="34"/>
        <v>Sin cambio</v>
      </c>
      <c r="CD41" s="55"/>
      <c r="CE41" s="354">
        <v>62.106426239013672</v>
      </c>
      <c r="CF41" s="355">
        <v>2.2535431385040283</v>
      </c>
      <c r="CG41" s="346">
        <v>56.629364013671875</v>
      </c>
      <c r="CH41" s="355">
        <v>2.2857272624969482</v>
      </c>
      <c r="CI41" s="398">
        <f t="shared" si="35"/>
        <v>-5.4770622253417969</v>
      </c>
      <c r="CJ41" s="399">
        <f t="shared" si="36"/>
        <v>3.209829558655783</v>
      </c>
      <c r="CK41" s="399">
        <f t="shared" si="37"/>
        <v>-1.7063405159853686</v>
      </c>
      <c r="CL41" s="397">
        <f t="shared" si="47"/>
        <v>4.397234935557668E-2</v>
      </c>
      <c r="CM41" s="151" t="str">
        <f t="shared" si="38"/>
        <v>Significativa</v>
      </c>
      <c r="CN41" s="68" t="str">
        <f t="shared" si="39"/>
        <v>Disminución</v>
      </c>
    </row>
    <row r="42" spans="1:92" x14ac:dyDescent="0.2">
      <c r="A42" s="55"/>
      <c r="B42" s="51" t="s">
        <v>38</v>
      </c>
      <c r="C42" s="393">
        <v>1983.8620000000001</v>
      </c>
      <c r="D42" s="393">
        <v>2040.412</v>
      </c>
      <c r="E42" s="346">
        <v>24.649044036865234</v>
      </c>
      <c r="F42" s="71">
        <v>0.78756988048553467</v>
      </c>
      <c r="G42" s="346">
        <v>23.382434844970703</v>
      </c>
      <c r="H42" s="351">
        <v>0.84429419040679932</v>
      </c>
      <c r="I42" s="56"/>
      <c r="J42" s="330">
        <f t="shared" si="0"/>
        <v>-1.2666091918945312</v>
      </c>
      <c r="K42" s="64">
        <f t="shared" si="1"/>
        <v>1.1545990631395264</v>
      </c>
      <c r="L42" s="64">
        <f t="shared" si="2"/>
        <v>-1.0970121424232171</v>
      </c>
      <c r="M42" s="397">
        <f t="shared" si="40"/>
        <v>0.13631804208270926</v>
      </c>
      <c r="N42" s="151" t="str">
        <f t="shared" si="3"/>
        <v>No significativa</v>
      </c>
      <c r="O42" s="68" t="str">
        <f t="shared" si="4"/>
        <v>Sin cambio</v>
      </c>
      <c r="P42" s="55"/>
      <c r="Q42" s="354">
        <v>20.710563659667969</v>
      </c>
      <c r="R42" s="355">
        <v>0.84751725196838379</v>
      </c>
      <c r="S42" s="346">
        <v>15.715991973876953</v>
      </c>
      <c r="T42" s="355">
        <v>0.86574119329452515</v>
      </c>
      <c r="U42" s="398">
        <f t="shared" si="5"/>
        <v>-4.9945716857910156</v>
      </c>
      <c r="V42" s="399">
        <f t="shared" si="6"/>
        <v>1.2115251983145334</v>
      </c>
      <c r="W42" s="399">
        <f t="shared" si="7"/>
        <v>-4.1225487449534137</v>
      </c>
      <c r="X42" s="71">
        <f t="shared" si="41"/>
        <v>1.8735164325800311E-5</v>
      </c>
      <c r="Y42" s="283" t="str">
        <f t="shared" si="8"/>
        <v>Significativa</v>
      </c>
      <c r="Z42" s="283" t="str">
        <f t="shared" si="9"/>
        <v>Disminución</v>
      </c>
      <c r="AA42" s="55"/>
      <c r="AB42" s="354">
        <v>56.863380432128906</v>
      </c>
      <c r="AC42" s="355">
        <v>1.54341721534729</v>
      </c>
      <c r="AD42" s="346">
        <v>58.772445678710938</v>
      </c>
      <c r="AE42" s="355">
        <v>1.8517488241195679</v>
      </c>
      <c r="AF42" s="398">
        <f t="shared" si="10"/>
        <v>1.9090652465820313</v>
      </c>
      <c r="AG42" s="399">
        <f t="shared" si="11"/>
        <v>2.4106244851196932</v>
      </c>
      <c r="AH42" s="399">
        <f t="shared" si="12"/>
        <v>0.79193804691121006</v>
      </c>
      <c r="AI42" s="397">
        <f t="shared" si="42"/>
        <v>0.21419840049913219</v>
      </c>
      <c r="AJ42" s="151" t="str">
        <f t="shared" si="13"/>
        <v>No significativa</v>
      </c>
      <c r="AK42" s="68" t="str">
        <f t="shared" si="14"/>
        <v>Sin cambio</v>
      </c>
      <c r="AL42" s="55"/>
      <c r="AM42" s="354">
        <v>19.483915328979492</v>
      </c>
      <c r="AN42" s="355">
        <v>1.4488899707794189</v>
      </c>
      <c r="AO42" s="346">
        <v>20.621963500976563</v>
      </c>
      <c r="AP42" s="355">
        <v>1.7209995985031128</v>
      </c>
      <c r="AQ42" s="398">
        <f t="shared" si="15"/>
        <v>1.1380481719970703</v>
      </c>
      <c r="AR42" s="399">
        <f t="shared" si="16"/>
        <v>2.2496937048125152</v>
      </c>
      <c r="AS42" s="399">
        <f t="shared" si="17"/>
        <v>0.50586805197639684</v>
      </c>
      <c r="AT42" s="397">
        <f t="shared" si="43"/>
        <v>0.3064746407151776</v>
      </c>
      <c r="AU42" s="151" t="str">
        <f t="shared" si="18"/>
        <v>No significativa</v>
      </c>
      <c r="AV42" s="68" t="str">
        <f t="shared" si="19"/>
        <v>Sin cambio</v>
      </c>
      <c r="AW42" s="55"/>
      <c r="AX42" s="354">
        <v>20.746555328369141</v>
      </c>
      <c r="AY42" s="355">
        <v>1.5648272037506104</v>
      </c>
      <c r="AZ42" s="346">
        <v>21.372055053710938</v>
      </c>
      <c r="BA42" s="355">
        <v>1.8037806749343872</v>
      </c>
      <c r="BB42" s="398">
        <f t="shared" si="20"/>
        <v>0.62549972534179688</v>
      </c>
      <c r="BC42" s="399">
        <f t="shared" si="21"/>
        <v>2.3879507743805584</v>
      </c>
      <c r="BD42" s="399">
        <f t="shared" si="22"/>
        <v>0.26193995791393704</v>
      </c>
      <c r="BE42" s="397">
        <f t="shared" si="44"/>
        <v>0.3966838664256529</v>
      </c>
      <c r="BF42" s="151" t="str">
        <f t="shared" si="23"/>
        <v>No significativa</v>
      </c>
      <c r="BG42" s="68" t="str">
        <f t="shared" si="24"/>
        <v>Sin cambio</v>
      </c>
      <c r="BH42" s="55"/>
      <c r="BI42" s="354">
        <v>21.395944595336914</v>
      </c>
      <c r="BJ42" s="355">
        <v>1.2032852172851563</v>
      </c>
      <c r="BK42" s="346">
        <v>25.106742858886719</v>
      </c>
      <c r="BL42" s="355">
        <v>1.6624670028686523</v>
      </c>
      <c r="BM42" s="398">
        <f t="shared" si="25"/>
        <v>3.7107982635498047</v>
      </c>
      <c r="BN42" s="399">
        <f t="shared" si="26"/>
        <v>2.0522406900176366</v>
      </c>
      <c r="BO42" s="399">
        <f t="shared" si="27"/>
        <v>1.8081691302582616</v>
      </c>
      <c r="BP42" s="397">
        <f t="shared" si="45"/>
        <v>3.5290090766603055E-2</v>
      </c>
      <c r="BQ42" s="151" t="str">
        <f t="shared" si="28"/>
        <v>Significativa</v>
      </c>
      <c r="BR42" s="68" t="str">
        <f t="shared" si="29"/>
        <v>Aumento</v>
      </c>
      <c r="BS42" s="55"/>
      <c r="BT42" s="354">
        <v>17.887937545776367</v>
      </c>
      <c r="BU42" s="355">
        <v>1.6361323595046997</v>
      </c>
      <c r="BV42" s="346">
        <v>16.618555068969727</v>
      </c>
      <c r="BW42" s="355">
        <v>1.6868078708648682</v>
      </c>
      <c r="BX42" s="398">
        <f t="shared" si="30"/>
        <v>-1.2693824768066406</v>
      </c>
      <c r="BY42" s="399">
        <f t="shared" si="31"/>
        <v>2.3499467847230253</v>
      </c>
      <c r="BZ42" s="399">
        <f t="shared" si="32"/>
        <v>-0.54017498824181054</v>
      </c>
      <c r="CA42" s="397">
        <f t="shared" si="46"/>
        <v>0.29453817997093035</v>
      </c>
      <c r="CB42" s="151" t="str">
        <f t="shared" si="33"/>
        <v>No significativa</v>
      </c>
      <c r="CC42" s="68" t="str">
        <f t="shared" si="34"/>
        <v>Sin cambio</v>
      </c>
      <c r="CD42" s="55"/>
      <c r="CE42" s="354">
        <v>54.755020141601563</v>
      </c>
      <c r="CF42" s="355">
        <v>1.6817880868911743</v>
      </c>
      <c r="CG42" s="346">
        <v>55.108184814453125</v>
      </c>
      <c r="CH42" s="355">
        <v>1.7263789176940918</v>
      </c>
      <c r="CI42" s="398">
        <f t="shared" si="35"/>
        <v>0.3531646728515625</v>
      </c>
      <c r="CJ42" s="399">
        <f t="shared" si="36"/>
        <v>2.410144256402031</v>
      </c>
      <c r="CK42" s="399">
        <f t="shared" si="37"/>
        <v>0.14653258696588653</v>
      </c>
      <c r="CL42" s="397">
        <f t="shared" si="47"/>
        <v>0.44175048343365952</v>
      </c>
      <c r="CM42" s="151" t="str">
        <f t="shared" si="38"/>
        <v>No significativa</v>
      </c>
      <c r="CN42" s="68" t="str">
        <f t="shared" si="39"/>
        <v>Sin cambio</v>
      </c>
    </row>
    <row r="43" spans="1:92" x14ac:dyDescent="0.2">
      <c r="A43" s="55"/>
      <c r="B43" s="51" t="s">
        <v>37</v>
      </c>
      <c r="C43" s="393">
        <v>1512.92</v>
      </c>
      <c r="D43" s="393">
        <v>1541.155</v>
      </c>
      <c r="E43" s="328">
        <v>22.855735778808594</v>
      </c>
      <c r="F43" s="71">
        <v>0.81741797924041748</v>
      </c>
      <c r="G43" s="328">
        <v>21.072896957397461</v>
      </c>
      <c r="H43" s="352">
        <v>0.9851224422454834</v>
      </c>
      <c r="I43" s="54"/>
      <c r="J43" s="330">
        <f t="shared" si="0"/>
        <v>-1.7828388214111328</v>
      </c>
      <c r="K43" s="64">
        <f t="shared" si="1"/>
        <v>1.2800931134105804</v>
      </c>
      <c r="L43" s="64">
        <f t="shared" si="2"/>
        <v>-1.3927415144520823</v>
      </c>
      <c r="M43" s="397">
        <f t="shared" si="40"/>
        <v>8.1848984953486983E-2</v>
      </c>
      <c r="N43" s="151" t="str">
        <f t="shared" si="3"/>
        <v>No significativa</v>
      </c>
      <c r="O43" s="68" t="str">
        <f t="shared" si="4"/>
        <v>Sin cambio</v>
      </c>
      <c r="P43" s="55"/>
      <c r="Q43" s="354">
        <v>25.551515579223633</v>
      </c>
      <c r="R43" s="355">
        <v>1.4771625995635986</v>
      </c>
      <c r="S43" s="328">
        <v>16.746273040771484</v>
      </c>
      <c r="T43" s="355">
        <v>1.208473801612854</v>
      </c>
      <c r="U43" s="396">
        <f t="shared" si="5"/>
        <v>-8.8052425384521484</v>
      </c>
      <c r="V43" s="400">
        <f t="shared" si="6"/>
        <v>1.9085120577911243</v>
      </c>
      <c r="W43" s="400">
        <f t="shared" si="7"/>
        <v>-4.6136688015705642</v>
      </c>
      <c r="X43" s="71">
        <f t="shared" si="41"/>
        <v>1.9781133683863647E-6</v>
      </c>
      <c r="Y43" s="283" t="str">
        <f t="shared" si="8"/>
        <v>Significativa</v>
      </c>
      <c r="Z43" s="283" t="str">
        <f t="shared" si="9"/>
        <v>Disminución</v>
      </c>
      <c r="AA43" s="55"/>
      <c r="AB43" s="354">
        <v>66.557380676269531</v>
      </c>
      <c r="AC43" s="355">
        <v>1.6104909181594849</v>
      </c>
      <c r="AD43" s="328">
        <v>62.947853088378906</v>
      </c>
      <c r="AE43" s="355">
        <v>1.9098758697509766</v>
      </c>
      <c r="AF43" s="396">
        <f t="shared" si="10"/>
        <v>-3.609527587890625</v>
      </c>
      <c r="AG43" s="400">
        <f t="shared" si="11"/>
        <v>2.4982607620765349</v>
      </c>
      <c r="AH43" s="400">
        <f t="shared" si="12"/>
        <v>-1.4448161867980562</v>
      </c>
      <c r="AI43" s="397">
        <f t="shared" si="42"/>
        <v>7.425476159017709E-2</v>
      </c>
      <c r="AJ43" s="151" t="str">
        <f t="shared" si="13"/>
        <v>No significativa</v>
      </c>
      <c r="AK43" s="68" t="str">
        <f t="shared" si="14"/>
        <v>Sin cambio</v>
      </c>
      <c r="AL43" s="55"/>
      <c r="AM43" s="354">
        <v>5.8604555130004883</v>
      </c>
      <c r="AN43" s="355">
        <v>1.0430338382720947</v>
      </c>
      <c r="AO43" s="328">
        <v>5.1272587776184082</v>
      </c>
      <c r="AP43" s="355">
        <v>0.7373729944229126</v>
      </c>
      <c r="AQ43" s="396">
        <f t="shared" si="15"/>
        <v>-0.73319673538208008</v>
      </c>
      <c r="AR43" s="400">
        <f t="shared" si="16"/>
        <v>1.2773560665236734</v>
      </c>
      <c r="AS43" s="400">
        <f t="shared" si="17"/>
        <v>-0.57399557930427036</v>
      </c>
      <c r="AT43" s="397">
        <f t="shared" si="43"/>
        <v>0.28298539637804482</v>
      </c>
      <c r="AU43" s="151" t="str">
        <f t="shared" si="18"/>
        <v>No significativa</v>
      </c>
      <c r="AV43" s="68" t="str">
        <f t="shared" si="19"/>
        <v>Sin cambio</v>
      </c>
      <c r="AW43" s="55"/>
      <c r="AX43" s="354">
        <v>16.091135025024414</v>
      </c>
      <c r="AY43" s="355">
        <v>2.4028506278991699</v>
      </c>
      <c r="AZ43" s="328">
        <v>9.4319524765014648</v>
      </c>
      <c r="BA43" s="355">
        <v>1.373834490776062</v>
      </c>
      <c r="BB43" s="396">
        <f t="shared" si="20"/>
        <v>-6.6591825485229492</v>
      </c>
      <c r="BC43" s="400">
        <f t="shared" si="21"/>
        <v>2.7678714471668218</v>
      </c>
      <c r="BD43" s="400">
        <f t="shared" si="22"/>
        <v>-2.4058857774407305</v>
      </c>
      <c r="BE43" s="397">
        <f t="shared" si="44"/>
        <v>8.0666540479887947E-3</v>
      </c>
      <c r="BF43" s="151" t="str">
        <f t="shared" si="23"/>
        <v>Significativa</v>
      </c>
      <c r="BG43" s="68" t="str">
        <f t="shared" si="24"/>
        <v>Disminución</v>
      </c>
      <c r="BH43" s="55"/>
      <c r="BI43" s="354">
        <v>24.890674591064453</v>
      </c>
      <c r="BJ43" s="355">
        <v>1.5993554592132568</v>
      </c>
      <c r="BK43" s="328">
        <v>22.310152053833008</v>
      </c>
      <c r="BL43" s="355">
        <v>1.2952629327774048</v>
      </c>
      <c r="BM43" s="396">
        <f t="shared" si="25"/>
        <v>-2.5805225372314453</v>
      </c>
      <c r="BN43" s="400">
        <f t="shared" si="26"/>
        <v>2.0580680139252863</v>
      </c>
      <c r="BO43" s="400">
        <f t="shared" si="27"/>
        <v>-1.2538567820748054</v>
      </c>
      <c r="BP43" s="397">
        <f t="shared" si="45"/>
        <v>0.10494703300221005</v>
      </c>
      <c r="BQ43" s="151" t="str">
        <f t="shared" si="28"/>
        <v>No significativa</v>
      </c>
      <c r="BR43" s="68" t="str">
        <f t="shared" si="29"/>
        <v>Sin cambio</v>
      </c>
      <c r="BS43" s="55"/>
      <c r="BT43" s="354">
        <v>29.671100616455078</v>
      </c>
      <c r="BU43" s="355">
        <v>1.9326673746109009</v>
      </c>
      <c r="BV43" s="328">
        <v>30.257955551147461</v>
      </c>
      <c r="BW43" s="355">
        <v>1.757851243019104</v>
      </c>
      <c r="BX43" s="396">
        <f t="shared" si="30"/>
        <v>0.58685493469238281</v>
      </c>
      <c r="BY43" s="400">
        <f t="shared" si="31"/>
        <v>2.6125168274040269</v>
      </c>
      <c r="BZ43" s="400">
        <f t="shared" si="32"/>
        <v>0.2246320209449221</v>
      </c>
      <c r="CA43" s="397">
        <f t="shared" si="46"/>
        <v>0.41113277615661126</v>
      </c>
      <c r="CB43" s="151" t="str">
        <f t="shared" si="33"/>
        <v>No significativa</v>
      </c>
      <c r="CC43" s="68" t="str">
        <f t="shared" si="34"/>
        <v>Sin cambio</v>
      </c>
      <c r="CD43" s="55"/>
      <c r="CE43" s="354">
        <v>67.116043090820313</v>
      </c>
      <c r="CF43" s="355">
        <v>1.6915023326873779</v>
      </c>
      <c r="CG43" s="328">
        <v>60.627323150634766</v>
      </c>
      <c r="CH43" s="355">
        <v>2.0091345310211182</v>
      </c>
      <c r="CI43" s="396">
        <f t="shared" si="35"/>
        <v>-6.4887199401855469</v>
      </c>
      <c r="CJ43" s="400">
        <f t="shared" si="36"/>
        <v>2.6263666357209705</v>
      </c>
      <c r="CK43" s="400">
        <f t="shared" si="37"/>
        <v>-2.4706070553642685</v>
      </c>
      <c r="CL43" s="397">
        <f t="shared" si="47"/>
        <v>6.7441969717558104E-3</v>
      </c>
      <c r="CM43" s="151" t="str">
        <f t="shared" si="38"/>
        <v>Significativa</v>
      </c>
      <c r="CN43" s="68" t="str">
        <f t="shared" si="39"/>
        <v>Disminución</v>
      </c>
    </row>
    <row r="44" spans="1:92" s="29" customFormat="1" ht="26.25" thickBot="1" x14ac:dyDescent="0.25">
      <c r="A44" s="215"/>
      <c r="B44" s="216" t="s">
        <v>86</v>
      </c>
      <c r="C44" s="394">
        <v>114539.946</v>
      </c>
      <c r="D44" s="394">
        <v>117310.503</v>
      </c>
      <c r="E44" s="347">
        <v>20.666685104370117</v>
      </c>
      <c r="F44" s="353">
        <v>0.28975677490234375</v>
      </c>
      <c r="G44" s="347">
        <v>19.238168716430664</v>
      </c>
      <c r="H44" s="348">
        <v>0.21068204939365387</v>
      </c>
      <c r="I44" s="217"/>
      <c r="J44" s="347">
        <f>-(E44-G44)</f>
        <v>-1.4285163879394531</v>
      </c>
      <c r="K44" s="353">
        <f>SQRT(F44*F44+H44*H44)</f>
        <v>0.35825398049221663</v>
      </c>
      <c r="L44" s="347">
        <f>J44/K44</f>
        <v>-3.9874403795228419</v>
      </c>
      <c r="M44" s="348">
        <f>IF(L44&gt;0,(1-NORMSDIST(L44)),(NORMSDIST(L44)))</f>
        <v>3.3394990660561531E-5</v>
      </c>
      <c r="N44" s="218" t="str">
        <f>IF(M44&lt;0.05,  "Significativa","No significativa")</f>
        <v>Significativa</v>
      </c>
      <c r="O44" s="218" t="str">
        <f>IF(N44="Significativa",IF(J44&lt;0,"Disminución","Aumento"),"Sin cambio")</f>
        <v>Disminución</v>
      </c>
      <c r="P44" s="215"/>
      <c r="Q44" s="356">
        <v>29.228609085083008</v>
      </c>
      <c r="R44" s="357">
        <v>0.34199139475822449</v>
      </c>
      <c r="S44" s="347">
        <v>21.543458938598633</v>
      </c>
      <c r="T44" s="357">
        <v>0.28501084446907043</v>
      </c>
      <c r="U44" s="356">
        <f>-(Q44-S44)</f>
        <v>-7.685150146484375</v>
      </c>
      <c r="V44" s="357">
        <f>SQRT(R44*R44+T44*T44)</f>
        <v>0.44518456347188007</v>
      </c>
      <c r="W44" s="347">
        <f>U44/V44</f>
        <v>-17.262840576838204</v>
      </c>
      <c r="X44" s="357">
        <f>IF(W44&gt;0,(1-NORMSDIST(W44)),(NORMSDIST(W44)))</f>
        <v>4.4796553543687558E-67</v>
      </c>
      <c r="Y44" s="284" t="str">
        <f>IF(X44&lt;0.05,  "Significativa","No significativa")</f>
        <v>Significativa</v>
      </c>
      <c r="Z44" s="284" t="str">
        <f>IF(Y44="Significativa",IF(U44&lt;0,"Disminución","Aumento"),"Sin cambio")</f>
        <v>Disminución</v>
      </c>
      <c r="AA44" s="211"/>
      <c r="AB44" s="356">
        <v>60.740192413330078</v>
      </c>
      <c r="AC44" s="357">
        <v>0.49409326910972595</v>
      </c>
      <c r="AD44" s="347">
        <v>61.236232757568359</v>
      </c>
      <c r="AE44" s="357">
        <v>0.3461034893989563</v>
      </c>
      <c r="AF44" s="356">
        <f>-(AB44-AD44)</f>
        <v>0.49604034423828125</v>
      </c>
      <c r="AG44" s="357">
        <f>SQRT(AC44*AC44+AE44*AE44)</f>
        <v>0.60325432775378374</v>
      </c>
      <c r="AH44" s="347">
        <f>AF44/AG44</f>
        <v>0.82227399194181738</v>
      </c>
      <c r="AI44" s="357">
        <f>IF(AH44&gt;0,(1-NORMSDIST(AH44)),(NORMSDIST(AH44)))</f>
        <v>0.20546048769891445</v>
      </c>
      <c r="AJ44" s="218" t="str">
        <f>IF(AI44&lt;0.05,  "Significativa","No significativa")</f>
        <v>No significativa</v>
      </c>
      <c r="AK44" s="218" t="str">
        <f>IF(AJ44="Significativa",IF(AF44&lt;0,"Disminución","Aumento"),"Sin cambio")</f>
        <v>Sin cambio</v>
      </c>
      <c r="AL44" s="215"/>
      <c r="AM44" s="356">
        <v>15.175731658935547</v>
      </c>
      <c r="AN44" s="357">
        <v>0.38838759064674377</v>
      </c>
      <c r="AO44" s="347">
        <v>13.554106712341309</v>
      </c>
      <c r="AP44" s="357">
        <v>0.32546406984329224</v>
      </c>
      <c r="AQ44" s="356">
        <f>-(AM44-AO44)</f>
        <v>-1.6216249465942383</v>
      </c>
      <c r="AR44" s="357">
        <f>SQRT(AN44*AN44+AP44*AP44)</f>
        <v>0.50672653505351584</v>
      </c>
      <c r="AS44" s="347">
        <f>AQ44/AR44</f>
        <v>-3.2001974130345809</v>
      </c>
      <c r="AT44" s="357">
        <f>IF(AS44&gt;0,(1-NORMSDIST(AS44)),(NORMSDIST(AS44)))</f>
        <v>6.8666743646098429E-4</v>
      </c>
      <c r="AU44" s="218" t="str">
        <f>IF(AT44&lt;0.05,  "Significativa","No significativa")</f>
        <v>Significativa</v>
      </c>
      <c r="AV44" s="218" t="str">
        <f>IF(AU44="Significativa",IF(AQ44&lt;0,"Disminución","Aumento"),"Sin cambio")</f>
        <v>Disminución</v>
      </c>
      <c r="AW44" s="215"/>
      <c r="AX44" s="356">
        <v>16.411178588867188</v>
      </c>
      <c r="AY44" s="357">
        <v>0.49576401710510254</v>
      </c>
      <c r="AZ44" s="347">
        <v>15.015172958374023</v>
      </c>
      <c r="BA44" s="357">
        <v>0.48852959275245667</v>
      </c>
      <c r="BB44" s="356">
        <f>-(AX44-AZ44)</f>
        <v>-1.3960056304931641</v>
      </c>
      <c r="BC44" s="357">
        <f>SQRT(AY44*AY44+BA44*BA44)</f>
        <v>0.69601948510876444</v>
      </c>
      <c r="BD44" s="347">
        <f>BB44/BC44</f>
        <v>-2.0056990649838133</v>
      </c>
      <c r="BE44" s="357">
        <f>IF(BD44&gt;0,(1-NORMSDIST(BD44)),(NORMSDIST(BD44)))</f>
        <v>2.244418252037628E-2</v>
      </c>
      <c r="BF44" s="218" t="str">
        <f>IF(BE44&lt;0.05,  "Significativa","No significativa")</f>
        <v>Significativa</v>
      </c>
      <c r="BG44" s="218" t="str">
        <f>IF(BF44="Significativa",IF(BB44&lt;0,"Disminución","Aumento"),"Sin cambio")</f>
        <v>Disminución</v>
      </c>
      <c r="BH44" s="215"/>
      <c r="BI44" s="356">
        <v>24.83013916015625</v>
      </c>
      <c r="BJ44" s="357">
        <v>0.72738564014434814</v>
      </c>
      <c r="BK44" s="347">
        <v>23.316083908081055</v>
      </c>
      <c r="BL44" s="357">
        <v>0.35682612657546997</v>
      </c>
      <c r="BM44" s="356">
        <f>-(BI44-BK44)</f>
        <v>-1.5140552520751953</v>
      </c>
      <c r="BN44" s="357">
        <f>SQRT(BJ44*BJ44+BL44*BL44)</f>
        <v>0.81019426935461381</v>
      </c>
      <c r="BO44" s="347">
        <f>BM44/BN44</f>
        <v>-1.8687558149248136</v>
      </c>
      <c r="BP44" s="357">
        <f>IF(BO44&gt;0,(1-NORMSDIST(BO44)),(NORMSDIST(BO44)))</f>
        <v>3.0828397371226092E-2</v>
      </c>
      <c r="BQ44" s="218" t="str">
        <f>IF(BP44&lt;0.05,  "Significativa","No significativa")</f>
        <v>Significativa</v>
      </c>
      <c r="BR44" s="218" t="str">
        <f>IF(BQ44="Significativa",IF(BM44&lt;0,"Disminución","Aumento"),"Sin cambio")</f>
        <v>Disminución</v>
      </c>
      <c r="BS44" s="215"/>
      <c r="BT44" s="356">
        <v>19.40388298034668</v>
      </c>
      <c r="BU44" s="357">
        <v>0.43230810761451721</v>
      </c>
      <c r="BV44" s="347">
        <v>20.04499626159668</v>
      </c>
      <c r="BW44" s="357">
        <v>0.35973665118217468</v>
      </c>
      <c r="BX44" s="356">
        <f>-(BT44-BV44)</f>
        <v>0.64111328125</v>
      </c>
      <c r="BY44" s="357">
        <f>SQRT(BU44*BU44+BW44*BW44)</f>
        <v>0.56240622161655596</v>
      </c>
      <c r="BZ44" s="347">
        <f>BX44/BY44</f>
        <v>1.1399469931310715</v>
      </c>
      <c r="CA44" s="357">
        <f>IF(BZ44&gt;0,(1-NORMSDIST(BZ44)),(NORMSDIST(BZ44)))</f>
        <v>0.12715419264013783</v>
      </c>
      <c r="CB44" s="218" t="str">
        <f>IF(CA44&lt;0.05,  "Significativa","No significativa")</f>
        <v>No significativa</v>
      </c>
      <c r="CC44" s="218" t="str">
        <f>IF(CB44="Significativa",IF(BX44&lt;0,"Disminución","Aumento"),"Sin cambio")</f>
        <v>Sin cambio</v>
      </c>
      <c r="CD44" s="215"/>
      <c r="CE44" s="356">
        <v>51.998073577880859</v>
      </c>
      <c r="CF44" s="357">
        <v>0.70693928003311157</v>
      </c>
      <c r="CG44" s="347">
        <v>51.639480590820312</v>
      </c>
      <c r="CH44" s="357">
        <v>0.43152561783790588</v>
      </c>
      <c r="CI44" s="356">
        <f>-(CE44-CG44)</f>
        <v>-0.35859298706054688</v>
      </c>
      <c r="CJ44" s="357">
        <f>SQRT(CF44*CF44+CH44*CH44)</f>
        <v>0.8282375894054318</v>
      </c>
      <c r="CK44" s="347">
        <f>CI44/CJ44</f>
        <v>-0.43295908281338763</v>
      </c>
      <c r="CL44" s="357">
        <f>IF(CK44&gt;0,(1-NORMSDIST(CK44)),(NORMSDIST(CK44)))</f>
        <v>0.33252224792920687</v>
      </c>
      <c r="CM44" s="218" t="str">
        <f>IF(CL44&lt;0.05,  "Significativa","No significativa")</f>
        <v>No significativa</v>
      </c>
      <c r="CN44" s="218" t="str">
        <f>IF(CM44="Significativa",IF(CI44&lt;0,"Disminución","Aumento"),"Sin cambio")</f>
        <v>Sin cambio</v>
      </c>
    </row>
    <row r="45" spans="1:92" s="12" customFormat="1" ht="12.75" customHeight="1" thickTop="1" x14ac:dyDescent="0.2">
      <c r="B45" s="146" t="s">
        <v>228</v>
      </c>
      <c r="N45" s="84"/>
      <c r="O45" s="84"/>
      <c r="Y45" s="84"/>
      <c r="Z45" s="84"/>
      <c r="AJ45" s="84"/>
      <c r="AK45" s="84"/>
      <c r="AU45" s="84"/>
      <c r="AV45" s="84"/>
      <c r="BF45" s="84"/>
      <c r="BG45" s="84"/>
      <c r="BQ45" s="84"/>
      <c r="BR45" s="84"/>
      <c r="CB45" s="84"/>
      <c r="CC45" s="84"/>
      <c r="CM45" s="84"/>
      <c r="CN45" s="84"/>
    </row>
    <row r="46" spans="1:92" s="22" customFormat="1" x14ac:dyDescent="0.2">
      <c r="B46" s="450" t="s">
        <v>158</v>
      </c>
      <c r="C46" s="450"/>
      <c r="D46" s="450"/>
      <c r="E46" s="450"/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  <c r="Z46" s="450"/>
      <c r="AA46" s="450"/>
      <c r="AJ46" s="160"/>
      <c r="AK46" s="160"/>
      <c r="AU46" s="160"/>
      <c r="AV46" s="160"/>
      <c r="BF46" s="160"/>
      <c r="BG46" s="160"/>
      <c r="BQ46" s="160"/>
      <c r="BR46" s="160"/>
      <c r="CB46" s="160"/>
      <c r="CC46" s="160"/>
      <c r="CM46" s="160"/>
      <c r="CN46" s="160"/>
    </row>
    <row r="47" spans="1:92" x14ac:dyDescent="0.2">
      <c r="A47" s="24"/>
      <c r="B47" s="450"/>
      <c r="C47" s="450"/>
      <c r="D47" s="450"/>
      <c r="E47" s="450"/>
      <c r="F47" s="450"/>
      <c r="G47" s="450"/>
      <c r="H47" s="450"/>
      <c r="I47" s="450"/>
      <c r="J47" s="450"/>
      <c r="K47" s="450"/>
      <c r="L47" s="450"/>
      <c r="M47" s="450"/>
      <c r="N47" s="450"/>
      <c r="O47" s="450"/>
      <c r="P47" s="450"/>
      <c r="Q47" s="450"/>
      <c r="R47" s="450"/>
      <c r="S47" s="450"/>
      <c r="T47" s="450"/>
      <c r="U47" s="450"/>
      <c r="V47" s="450"/>
      <c r="W47" s="450"/>
      <c r="X47" s="450"/>
      <c r="Y47" s="450"/>
      <c r="Z47" s="450"/>
      <c r="AA47" s="450"/>
      <c r="AB47" s="24"/>
      <c r="AC47" s="24"/>
      <c r="AD47" s="24"/>
      <c r="AE47" s="24"/>
      <c r="AF47" s="24"/>
      <c r="AG47" s="24"/>
      <c r="AH47" s="24"/>
      <c r="AI47" s="24"/>
      <c r="AJ47" s="158"/>
      <c r="AK47" s="158"/>
      <c r="AL47" s="24"/>
      <c r="AM47" s="24"/>
      <c r="AN47" s="24"/>
      <c r="AO47" s="24"/>
      <c r="AP47" s="24"/>
      <c r="AQ47" s="24"/>
      <c r="AT47" s="24"/>
      <c r="AU47" s="158"/>
      <c r="AV47" s="158"/>
      <c r="AW47" s="24"/>
      <c r="AX47" s="24"/>
      <c r="AY47" s="24"/>
      <c r="AZ47" s="24"/>
      <c r="BA47" s="24"/>
      <c r="BB47" s="24"/>
      <c r="BE47" s="24"/>
      <c r="BF47" s="158"/>
      <c r="BG47" s="158"/>
      <c r="BH47" s="24"/>
      <c r="BI47" s="24"/>
      <c r="BJ47" s="24"/>
      <c r="BK47" s="24"/>
      <c r="BL47" s="24"/>
      <c r="BM47" s="24"/>
      <c r="BP47" s="24"/>
      <c r="BQ47" s="158"/>
      <c r="BR47" s="158"/>
      <c r="BS47" s="24"/>
      <c r="BT47" s="24"/>
      <c r="BU47" s="24"/>
      <c r="BV47" s="24"/>
      <c r="BW47" s="24"/>
      <c r="BX47" s="24"/>
      <c r="CA47" s="24"/>
      <c r="CB47" s="158"/>
      <c r="CC47" s="158"/>
      <c r="CD47" s="24"/>
      <c r="CE47" s="24"/>
      <c r="CF47" s="24"/>
      <c r="CG47" s="24"/>
      <c r="CH47" s="24"/>
      <c r="CI47" s="24"/>
      <c r="CL47" s="24"/>
      <c r="CM47" s="158"/>
      <c r="CN47" s="158"/>
    </row>
    <row r="48" spans="1:92" x14ac:dyDescent="0.2">
      <c r="A48" s="24"/>
      <c r="B48" s="27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158"/>
      <c r="Q48" s="24"/>
      <c r="R48" s="24"/>
      <c r="S48" s="24"/>
      <c r="T48" s="24"/>
      <c r="U48" s="24"/>
      <c r="V48" s="24"/>
      <c r="W48" s="24"/>
      <c r="X48" s="24"/>
      <c r="Y48" s="158"/>
      <c r="Z48" s="158"/>
      <c r="AA48" s="24"/>
      <c r="AB48" s="24"/>
      <c r="AC48" s="24"/>
      <c r="AD48" s="24"/>
      <c r="AE48" s="24"/>
      <c r="AF48" s="24"/>
      <c r="AG48" s="24"/>
      <c r="AH48" s="24"/>
      <c r="AI48" s="24"/>
      <c r="AJ48" s="158"/>
      <c r="AK48" s="158"/>
      <c r="AL48" s="24"/>
      <c r="AM48" s="24"/>
      <c r="AN48" s="24"/>
      <c r="AO48" s="24"/>
      <c r="AP48" s="24"/>
      <c r="AQ48" s="24"/>
      <c r="AT48" s="24"/>
      <c r="AU48" s="158"/>
      <c r="AV48" s="158"/>
      <c r="AW48" s="24"/>
      <c r="AX48" s="24"/>
      <c r="AY48" s="24"/>
      <c r="AZ48" s="24"/>
      <c r="BA48" s="24"/>
      <c r="BB48" s="24"/>
      <c r="BE48" s="24"/>
      <c r="BF48" s="158"/>
      <c r="BG48" s="158"/>
      <c r="BH48" s="24"/>
      <c r="BI48" s="24"/>
      <c r="BJ48" s="24"/>
      <c r="BK48" s="24"/>
      <c r="BL48" s="24"/>
      <c r="BM48" s="24"/>
      <c r="BP48" s="24"/>
      <c r="BQ48" s="158"/>
      <c r="BR48" s="158"/>
      <c r="BS48" s="24"/>
      <c r="BT48" s="24"/>
      <c r="BU48" s="24"/>
      <c r="BV48" s="24"/>
      <c r="BW48" s="24"/>
      <c r="BX48" s="24"/>
      <c r="CA48" s="24"/>
      <c r="CB48" s="158"/>
      <c r="CC48" s="158"/>
      <c r="CD48" s="24"/>
      <c r="CE48" s="24"/>
      <c r="CF48" s="24"/>
      <c r="CG48" s="24"/>
      <c r="CH48" s="24"/>
      <c r="CI48" s="24"/>
      <c r="CL48" s="24"/>
      <c r="CM48" s="158"/>
      <c r="CN48" s="158"/>
    </row>
    <row r="49" spans="1:92" x14ac:dyDescent="0.2">
      <c r="A49" s="12"/>
      <c r="B49" s="53"/>
      <c r="C49" s="12"/>
      <c r="D49" s="12"/>
      <c r="E49" s="12"/>
      <c r="F49" s="12"/>
      <c r="G49" s="12"/>
      <c r="H49" s="24"/>
      <c r="I49" s="24"/>
      <c r="J49" s="24"/>
      <c r="K49" s="24"/>
      <c r="L49" s="24"/>
      <c r="M49" s="12"/>
      <c r="N49" s="84"/>
      <c r="Q49" s="12"/>
      <c r="R49" s="12"/>
      <c r="S49" s="12"/>
      <c r="T49" s="24"/>
      <c r="U49" s="24"/>
      <c r="V49" s="24"/>
      <c r="W49" s="24"/>
      <c r="X49" s="12"/>
      <c r="Y49" s="84"/>
      <c r="Z49" s="84"/>
      <c r="AA49" s="12"/>
      <c r="AB49" s="12"/>
      <c r="AC49" s="12"/>
      <c r="AD49" s="12"/>
      <c r="AE49" s="24"/>
      <c r="AF49" s="24"/>
      <c r="AG49" s="24"/>
      <c r="AH49" s="24"/>
      <c r="AI49" s="12"/>
      <c r="AJ49" s="84"/>
      <c r="AK49" s="84"/>
      <c r="AL49" s="12"/>
      <c r="AM49" s="12"/>
      <c r="AN49" s="12"/>
      <c r="AO49" s="12"/>
      <c r="AP49" s="24"/>
      <c r="AQ49" s="24"/>
      <c r="AT49" s="12"/>
      <c r="AU49" s="84"/>
      <c r="AV49" s="84"/>
      <c r="AW49" s="12"/>
      <c r="AX49" s="12"/>
      <c r="AY49" s="12"/>
      <c r="AZ49" s="12"/>
      <c r="BA49" s="24"/>
      <c r="BB49" s="24"/>
      <c r="BE49" s="12"/>
      <c r="BF49" s="84"/>
      <c r="BG49" s="84"/>
      <c r="BH49" s="12"/>
      <c r="BI49" s="12"/>
      <c r="BJ49" s="12"/>
      <c r="BK49" s="12"/>
      <c r="BL49" s="24"/>
      <c r="BM49" s="24"/>
      <c r="BP49" s="12"/>
      <c r="BQ49" s="84"/>
      <c r="BR49" s="84"/>
      <c r="BS49" s="12"/>
      <c r="BT49" s="12"/>
      <c r="BU49" s="12"/>
      <c r="BV49" s="12"/>
      <c r="BW49" s="24"/>
      <c r="BX49" s="24"/>
      <c r="CA49" s="12"/>
      <c r="CB49" s="84"/>
      <c r="CC49" s="84"/>
      <c r="CD49" s="12"/>
      <c r="CE49" s="12"/>
      <c r="CF49" s="12"/>
      <c r="CG49" s="12"/>
      <c r="CH49" s="24"/>
      <c r="CI49" s="24"/>
      <c r="CL49" s="12"/>
      <c r="CM49" s="84"/>
      <c r="CN49" s="84"/>
    </row>
    <row r="50" spans="1:92" x14ac:dyDescent="0.2">
      <c r="H50" s="24"/>
      <c r="I50" s="24"/>
      <c r="J50" s="24"/>
      <c r="K50" s="24"/>
      <c r="L50" s="24"/>
      <c r="T50" s="24"/>
      <c r="U50" s="24"/>
      <c r="V50" s="24"/>
      <c r="W50" s="24"/>
      <c r="AE50" s="24"/>
      <c r="AF50" s="24"/>
      <c r="AG50" s="24"/>
      <c r="AH50" s="24"/>
      <c r="AP50" s="24"/>
      <c r="AQ50" s="24"/>
      <c r="BA50" s="24"/>
      <c r="BB50" s="24"/>
      <c r="BL50" s="24"/>
      <c r="BM50" s="24"/>
      <c r="BW50" s="24"/>
      <c r="BX50" s="24"/>
      <c r="CH50" s="24"/>
      <c r="CI50" s="24"/>
    </row>
    <row r="51" spans="1:92" x14ac:dyDescent="0.2">
      <c r="H51" s="24"/>
      <c r="I51" s="24"/>
      <c r="J51" s="24"/>
      <c r="K51" s="24"/>
      <c r="L51" s="24"/>
      <c r="T51" s="24"/>
      <c r="U51" s="24"/>
      <c r="V51" s="24"/>
      <c r="W51" s="24"/>
      <c r="AE51" s="24"/>
      <c r="AF51" s="24"/>
      <c r="AG51" s="24"/>
      <c r="AH51" s="24"/>
      <c r="AP51" s="24"/>
      <c r="AQ51" s="24"/>
      <c r="BA51" s="24"/>
      <c r="BB51" s="24"/>
      <c r="BL51" s="24"/>
      <c r="BM51" s="24"/>
      <c r="BW51" s="24"/>
      <c r="BX51" s="24"/>
      <c r="CH51" s="24"/>
      <c r="CI51" s="24"/>
    </row>
    <row r="52" spans="1:92" x14ac:dyDescent="0.2">
      <c r="H52" s="24"/>
      <c r="I52" s="24"/>
      <c r="J52" s="24"/>
      <c r="K52" s="24"/>
      <c r="L52" s="24"/>
      <c r="T52" s="24"/>
      <c r="U52" s="24"/>
      <c r="V52" s="24"/>
      <c r="W52" s="24"/>
      <c r="AE52" s="24"/>
      <c r="AF52" s="24"/>
      <c r="AG52" s="24"/>
      <c r="AH52" s="24"/>
      <c r="AP52" s="24"/>
      <c r="AQ52" s="24"/>
      <c r="BA52" s="24"/>
      <c r="BB52" s="24"/>
      <c r="BL52" s="24"/>
      <c r="BM52" s="24"/>
      <c r="BW52" s="24"/>
      <c r="BX52" s="24"/>
      <c r="CH52" s="24"/>
      <c r="CI52" s="24"/>
    </row>
    <row r="53" spans="1:92" x14ac:dyDescent="0.2">
      <c r="H53" s="24"/>
      <c r="I53" s="24"/>
      <c r="J53" s="24"/>
      <c r="K53" s="24"/>
      <c r="L53" s="24"/>
      <c r="T53" s="24"/>
      <c r="U53" s="24"/>
      <c r="V53" s="24"/>
      <c r="W53" s="24"/>
      <c r="AE53" s="24"/>
      <c r="AF53" s="24"/>
      <c r="AG53" s="24"/>
      <c r="AH53" s="24"/>
      <c r="AP53" s="24"/>
      <c r="AQ53" s="24"/>
      <c r="BA53" s="24"/>
      <c r="BB53" s="24"/>
      <c r="BL53" s="24"/>
      <c r="BM53" s="24"/>
      <c r="BW53" s="24"/>
      <c r="BX53" s="24"/>
      <c r="CH53" s="24"/>
      <c r="CI53" s="24"/>
    </row>
    <row r="54" spans="1:92" x14ac:dyDescent="0.2">
      <c r="H54" s="24"/>
      <c r="I54" s="24"/>
      <c r="J54" s="24"/>
      <c r="K54" s="24"/>
      <c r="L54" s="24"/>
      <c r="T54" s="24"/>
      <c r="U54" s="24"/>
      <c r="V54" s="24"/>
      <c r="W54" s="24"/>
      <c r="AE54" s="24"/>
      <c r="AF54" s="24"/>
      <c r="AG54" s="24"/>
      <c r="AH54" s="24"/>
      <c r="AP54" s="24"/>
      <c r="AQ54" s="24"/>
      <c r="BA54" s="24"/>
      <c r="BB54" s="24"/>
      <c r="BL54" s="24"/>
      <c r="BM54" s="24"/>
      <c r="BW54" s="24"/>
      <c r="BX54" s="24"/>
      <c r="CH54" s="24"/>
      <c r="CI54" s="24"/>
    </row>
    <row r="55" spans="1:92" x14ac:dyDescent="0.2">
      <c r="H55" s="24"/>
      <c r="I55" s="24"/>
      <c r="J55" s="24"/>
      <c r="K55" s="24"/>
      <c r="L55" s="24"/>
      <c r="T55" s="24"/>
      <c r="U55" s="24"/>
      <c r="V55" s="24"/>
      <c r="W55" s="24"/>
      <c r="AE55" s="24"/>
      <c r="AF55" s="24"/>
      <c r="AG55" s="24"/>
      <c r="AH55" s="24"/>
      <c r="AP55" s="24"/>
      <c r="AQ55" s="24"/>
      <c r="BA55" s="24"/>
      <c r="BB55" s="24"/>
      <c r="BL55" s="24"/>
      <c r="BM55" s="24"/>
      <c r="BW55" s="24"/>
      <c r="BX55" s="24"/>
      <c r="CH55" s="24"/>
      <c r="CI55" s="24"/>
    </row>
    <row r="56" spans="1:92" x14ac:dyDescent="0.2">
      <c r="H56" s="24"/>
      <c r="I56" s="24"/>
      <c r="J56" s="24"/>
      <c r="K56" s="24"/>
      <c r="L56" s="24"/>
      <c r="T56" s="24"/>
      <c r="U56" s="24"/>
      <c r="V56" s="24"/>
      <c r="W56" s="24"/>
      <c r="AE56" s="24"/>
      <c r="AF56" s="24"/>
      <c r="AG56" s="24"/>
      <c r="AH56" s="24"/>
      <c r="AP56" s="24"/>
      <c r="AQ56" s="24"/>
      <c r="BA56" s="24"/>
      <c r="BB56" s="24"/>
      <c r="BL56" s="24"/>
      <c r="BM56" s="24"/>
      <c r="BW56" s="24"/>
      <c r="BX56" s="24"/>
      <c r="CH56" s="24"/>
      <c r="CI56" s="24"/>
    </row>
    <row r="57" spans="1:92" x14ac:dyDescent="0.2">
      <c r="H57" s="24"/>
      <c r="I57" s="24"/>
      <c r="J57" s="24"/>
      <c r="K57" s="24"/>
      <c r="L57" s="24"/>
      <c r="T57" s="24"/>
      <c r="U57" s="24"/>
      <c r="V57" s="24"/>
      <c r="W57" s="24"/>
      <c r="AE57" s="24"/>
      <c r="AF57" s="24"/>
      <c r="AG57" s="24"/>
      <c r="AH57" s="24"/>
      <c r="AP57" s="24"/>
      <c r="AQ57" s="24"/>
      <c r="BA57" s="24"/>
      <c r="BB57" s="24"/>
      <c r="BL57" s="24"/>
      <c r="BM57" s="24"/>
      <c r="BW57" s="24"/>
      <c r="BX57" s="24"/>
      <c r="CH57" s="24"/>
      <c r="CI57" s="24"/>
    </row>
    <row r="58" spans="1:92" x14ac:dyDescent="0.2">
      <c r="H58" s="24"/>
      <c r="I58" s="24"/>
      <c r="J58" s="24"/>
      <c r="K58" s="24"/>
      <c r="L58" s="24"/>
      <c r="T58" s="24"/>
      <c r="U58" s="24"/>
      <c r="V58" s="24"/>
      <c r="W58" s="24"/>
      <c r="AE58" s="24"/>
      <c r="AF58" s="24"/>
      <c r="AG58" s="24"/>
      <c r="AH58" s="24"/>
      <c r="AP58" s="24"/>
      <c r="AQ58" s="24"/>
      <c r="BA58" s="24"/>
      <c r="BB58" s="24"/>
      <c r="BL58" s="24"/>
      <c r="BM58" s="24"/>
      <c r="BW58" s="24"/>
      <c r="BX58" s="24"/>
      <c r="CH58" s="24"/>
      <c r="CI58" s="24"/>
    </row>
    <row r="59" spans="1:92" s="22" customFormat="1" x14ac:dyDescent="0.2">
      <c r="B59" s="23"/>
      <c r="H59" s="24"/>
      <c r="I59" s="24"/>
      <c r="J59" s="24"/>
      <c r="K59" s="24"/>
      <c r="L59" s="24"/>
      <c r="N59" s="160"/>
      <c r="O59" s="160"/>
      <c r="T59" s="24"/>
      <c r="U59" s="24"/>
      <c r="V59" s="24"/>
      <c r="W59" s="24"/>
      <c r="Y59" s="160"/>
      <c r="Z59" s="160"/>
      <c r="AE59" s="24"/>
      <c r="AF59" s="24"/>
      <c r="AG59" s="24"/>
      <c r="AH59" s="24"/>
      <c r="AJ59" s="160"/>
      <c r="AK59" s="160"/>
      <c r="AP59" s="24"/>
      <c r="AQ59" s="24"/>
      <c r="AU59" s="160"/>
      <c r="AV59" s="160"/>
      <c r="BA59" s="24"/>
      <c r="BB59" s="24"/>
      <c r="BF59" s="160"/>
      <c r="BG59" s="160"/>
      <c r="BL59" s="24"/>
      <c r="BM59" s="24"/>
      <c r="BQ59" s="160"/>
      <c r="BR59" s="160"/>
      <c r="BW59" s="24"/>
      <c r="BX59" s="24"/>
      <c r="CB59" s="160"/>
      <c r="CC59" s="160"/>
      <c r="CH59" s="24"/>
      <c r="CI59" s="24"/>
      <c r="CM59" s="160"/>
      <c r="CN59" s="160"/>
    </row>
    <row r="60" spans="1:92" s="22" customFormat="1" x14ac:dyDescent="0.2">
      <c r="B60" s="23"/>
      <c r="H60" s="24"/>
      <c r="I60" s="24"/>
      <c r="J60" s="24"/>
      <c r="K60" s="24"/>
      <c r="L60" s="24"/>
      <c r="N60" s="160"/>
      <c r="O60" s="160"/>
      <c r="T60" s="24"/>
      <c r="U60" s="24"/>
      <c r="V60" s="24"/>
      <c r="W60" s="24"/>
      <c r="Y60" s="160"/>
      <c r="Z60" s="160"/>
      <c r="AE60" s="24"/>
      <c r="AF60" s="24"/>
      <c r="AG60" s="24"/>
      <c r="AH60" s="24"/>
      <c r="AJ60" s="160"/>
      <c r="AK60" s="160"/>
      <c r="AP60" s="24"/>
      <c r="AQ60" s="24"/>
      <c r="AU60" s="160"/>
      <c r="AV60" s="160"/>
      <c r="BA60" s="24"/>
      <c r="BB60" s="24"/>
      <c r="BF60" s="160"/>
      <c r="BG60" s="160"/>
      <c r="BL60" s="24"/>
      <c r="BM60" s="24"/>
      <c r="BQ60" s="160"/>
      <c r="BR60" s="160"/>
      <c r="BW60" s="24"/>
      <c r="BX60" s="24"/>
      <c r="CB60" s="160"/>
      <c r="CC60" s="160"/>
      <c r="CH60" s="24"/>
      <c r="CI60" s="24"/>
      <c r="CM60" s="160"/>
      <c r="CN60" s="160"/>
    </row>
    <row r="61" spans="1:92" s="22" customFormat="1" x14ac:dyDescent="0.2">
      <c r="B61" s="23"/>
      <c r="H61" s="24"/>
      <c r="I61" s="24"/>
      <c r="J61" s="24"/>
      <c r="K61" s="24"/>
      <c r="L61" s="24"/>
      <c r="N61" s="160"/>
      <c r="O61" s="160"/>
      <c r="T61" s="24"/>
      <c r="U61" s="24"/>
      <c r="V61" s="24"/>
      <c r="W61" s="24"/>
      <c r="Y61" s="160"/>
      <c r="Z61" s="160"/>
      <c r="AE61" s="24"/>
      <c r="AF61" s="24"/>
      <c r="AG61" s="24"/>
      <c r="AH61" s="24"/>
      <c r="AJ61" s="160"/>
      <c r="AK61" s="160"/>
      <c r="AP61" s="24"/>
      <c r="AQ61" s="24"/>
      <c r="AU61" s="160"/>
      <c r="AV61" s="160"/>
      <c r="BA61" s="24"/>
      <c r="BB61" s="24"/>
      <c r="BF61" s="160"/>
      <c r="BG61" s="160"/>
      <c r="BL61" s="24"/>
      <c r="BM61" s="24"/>
      <c r="BQ61" s="160"/>
      <c r="BR61" s="160"/>
      <c r="BW61" s="24"/>
      <c r="BX61" s="24"/>
      <c r="CB61" s="160"/>
      <c r="CC61" s="160"/>
      <c r="CH61" s="24"/>
      <c r="CI61" s="24"/>
      <c r="CM61" s="160"/>
      <c r="CN61" s="160"/>
    </row>
    <row r="62" spans="1:92" s="22" customFormat="1" x14ac:dyDescent="0.2">
      <c r="B62" s="23"/>
      <c r="H62" s="24"/>
      <c r="I62" s="24"/>
      <c r="J62" s="24"/>
      <c r="K62" s="24"/>
      <c r="L62" s="24"/>
      <c r="N62" s="160"/>
      <c r="O62" s="160"/>
      <c r="T62" s="24"/>
      <c r="U62" s="24"/>
      <c r="V62" s="24"/>
      <c r="W62" s="24"/>
      <c r="Y62" s="160"/>
      <c r="Z62" s="160"/>
      <c r="AE62" s="24"/>
      <c r="AF62" s="24"/>
      <c r="AG62" s="24"/>
      <c r="AH62" s="24"/>
      <c r="AJ62" s="160"/>
      <c r="AK62" s="160"/>
      <c r="AP62" s="24"/>
      <c r="AQ62" s="24"/>
      <c r="AU62" s="160"/>
      <c r="AV62" s="160"/>
      <c r="BA62" s="24"/>
      <c r="BB62" s="24"/>
      <c r="BF62" s="160"/>
      <c r="BG62" s="160"/>
      <c r="BL62" s="24"/>
      <c r="BM62" s="24"/>
      <c r="BQ62" s="160"/>
      <c r="BR62" s="160"/>
      <c r="BW62" s="24"/>
      <c r="BX62" s="24"/>
      <c r="CB62" s="160"/>
      <c r="CC62" s="160"/>
      <c r="CH62" s="24"/>
      <c r="CI62" s="24"/>
      <c r="CM62" s="160"/>
      <c r="CN62" s="160"/>
    </row>
    <row r="63" spans="1:92" s="22" customFormat="1" x14ac:dyDescent="0.2">
      <c r="B63" s="23"/>
      <c r="H63" s="24"/>
      <c r="I63" s="24"/>
      <c r="J63" s="24"/>
      <c r="K63" s="24"/>
      <c r="L63" s="24"/>
      <c r="N63" s="160"/>
      <c r="O63" s="160"/>
      <c r="T63" s="24"/>
      <c r="U63" s="24"/>
      <c r="V63" s="24"/>
      <c r="W63" s="24"/>
      <c r="Y63" s="160"/>
      <c r="Z63" s="160"/>
      <c r="AE63" s="24"/>
      <c r="AF63" s="24"/>
      <c r="AG63" s="24"/>
      <c r="AH63" s="24"/>
      <c r="AJ63" s="160"/>
      <c r="AK63" s="160"/>
      <c r="AP63" s="24"/>
      <c r="AQ63" s="24"/>
      <c r="AU63" s="160"/>
      <c r="AV63" s="160"/>
      <c r="BA63" s="24"/>
      <c r="BB63" s="24"/>
      <c r="BF63" s="160"/>
      <c r="BG63" s="160"/>
      <c r="BL63" s="24"/>
      <c r="BM63" s="24"/>
      <c r="BQ63" s="160"/>
      <c r="BR63" s="160"/>
      <c r="BW63" s="24"/>
      <c r="BX63" s="24"/>
      <c r="CB63" s="160"/>
      <c r="CC63" s="160"/>
      <c r="CH63" s="24"/>
      <c r="CI63" s="24"/>
      <c r="CM63" s="160"/>
      <c r="CN63" s="160"/>
    </row>
    <row r="64" spans="1:92" s="22" customFormat="1" x14ac:dyDescent="0.2">
      <c r="B64" s="23"/>
      <c r="H64" s="24"/>
      <c r="I64" s="24"/>
      <c r="J64" s="24"/>
      <c r="K64" s="24"/>
      <c r="L64" s="24"/>
      <c r="N64" s="160"/>
      <c r="O64" s="160"/>
      <c r="T64" s="24"/>
      <c r="U64" s="24"/>
      <c r="V64" s="24"/>
      <c r="W64" s="24"/>
      <c r="Y64" s="160"/>
      <c r="Z64" s="160"/>
      <c r="AE64" s="24"/>
      <c r="AF64" s="24"/>
      <c r="AG64" s="24"/>
      <c r="AH64" s="24"/>
      <c r="AJ64" s="160"/>
      <c r="AK64" s="160"/>
      <c r="AP64" s="24"/>
      <c r="AQ64" s="24"/>
      <c r="AU64" s="160"/>
      <c r="AV64" s="160"/>
      <c r="BA64" s="24"/>
      <c r="BB64" s="24"/>
      <c r="BF64" s="160"/>
      <c r="BG64" s="160"/>
      <c r="BL64" s="24"/>
      <c r="BM64" s="24"/>
      <c r="BQ64" s="160"/>
      <c r="BR64" s="160"/>
      <c r="BW64" s="24"/>
      <c r="BX64" s="24"/>
      <c r="CB64" s="160"/>
      <c r="CC64" s="160"/>
      <c r="CH64" s="24"/>
      <c r="CI64" s="24"/>
      <c r="CM64" s="160"/>
      <c r="CN64" s="160"/>
    </row>
    <row r="65" spans="2:92" s="22" customFormat="1" x14ac:dyDescent="0.2">
      <c r="B65" s="23"/>
      <c r="H65" s="24"/>
      <c r="I65" s="24"/>
      <c r="J65" s="24"/>
      <c r="K65" s="24"/>
      <c r="L65" s="24"/>
      <c r="N65" s="160"/>
      <c r="O65" s="160"/>
      <c r="T65" s="24"/>
      <c r="U65" s="24"/>
      <c r="V65" s="24"/>
      <c r="W65" s="24"/>
      <c r="Y65" s="160"/>
      <c r="Z65" s="160"/>
      <c r="AE65" s="24"/>
      <c r="AF65" s="24"/>
      <c r="AG65" s="24"/>
      <c r="AH65" s="24"/>
      <c r="AJ65" s="160"/>
      <c r="AK65" s="160"/>
      <c r="AP65" s="24"/>
      <c r="AQ65" s="24"/>
      <c r="AU65" s="160"/>
      <c r="AV65" s="160"/>
      <c r="BA65" s="24"/>
      <c r="BB65" s="24"/>
      <c r="BF65" s="160"/>
      <c r="BG65" s="160"/>
      <c r="BL65" s="24"/>
      <c r="BM65" s="24"/>
      <c r="BQ65" s="160"/>
      <c r="BR65" s="160"/>
      <c r="BW65" s="24"/>
      <c r="BX65" s="24"/>
      <c r="CB65" s="160"/>
      <c r="CC65" s="160"/>
      <c r="CH65" s="24"/>
      <c r="CI65" s="24"/>
      <c r="CM65" s="160"/>
      <c r="CN65" s="160"/>
    </row>
    <row r="66" spans="2:92" s="22" customFormat="1" x14ac:dyDescent="0.2">
      <c r="B66" s="23"/>
      <c r="H66" s="24"/>
      <c r="I66" s="24"/>
      <c r="J66" s="24"/>
      <c r="K66" s="24"/>
      <c r="L66" s="24"/>
      <c r="N66" s="160"/>
      <c r="O66" s="160"/>
      <c r="T66" s="24"/>
      <c r="U66" s="24"/>
      <c r="V66" s="24"/>
      <c r="W66" s="24"/>
      <c r="Y66" s="160"/>
      <c r="Z66" s="160"/>
      <c r="AE66" s="24"/>
      <c r="AF66" s="24"/>
      <c r="AG66" s="24"/>
      <c r="AH66" s="24"/>
      <c r="AJ66" s="160"/>
      <c r="AK66" s="160"/>
      <c r="AP66" s="24"/>
      <c r="AQ66" s="24"/>
      <c r="AU66" s="160"/>
      <c r="AV66" s="160"/>
      <c r="BA66" s="24"/>
      <c r="BB66" s="24"/>
      <c r="BF66" s="160"/>
      <c r="BG66" s="160"/>
      <c r="BL66" s="24"/>
      <c r="BM66" s="24"/>
      <c r="BQ66" s="160"/>
      <c r="BR66" s="160"/>
      <c r="BW66" s="24"/>
      <c r="BX66" s="24"/>
      <c r="CB66" s="160"/>
      <c r="CC66" s="160"/>
      <c r="CH66" s="24"/>
      <c r="CI66" s="24"/>
      <c r="CM66" s="160"/>
      <c r="CN66" s="160"/>
    </row>
    <row r="67" spans="2:92" s="22" customFormat="1" x14ac:dyDescent="0.2">
      <c r="B67" s="23"/>
      <c r="H67" s="24"/>
      <c r="I67" s="24"/>
      <c r="J67" s="24"/>
      <c r="K67" s="24"/>
      <c r="L67" s="24"/>
      <c r="N67" s="160"/>
      <c r="O67" s="160"/>
      <c r="T67" s="24"/>
      <c r="U67" s="24"/>
      <c r="V67" s="24"/>
      <c r="W67" s="24"/>
      <c r="Y67" s="160"/>
      <c r="Z67" s="160"/>
      <c r="AE67" s="24"/>
      <c r="AF67" s="24"/>
      <c r="AG67" s="24"/>
      <c r="AH67" s="24"/>
      <c r="AJ67" s="160"/>
      <c r="AK67" s="160"/>
      <c r="AP67" s="24"/>
      <c r="AQ67" s="24"/>
      <c r="AU67" s="160"/>
      <c r="AV67" s="160"/>
      <c r="BA67" s="24"/>
      <c r="BB67" s="24"/>
      <c r="BF67" s="160"/>
      <c r="BG67" s="160"/>
      <c r="BL67" s="24"/>
      <c r="BM67" s="24"/>
      <c r="BQ67" s="160"/>
      <c r="BR67" s="160"/>
      <c r="BW67" s="24"/>
      <c r="BX67" s="24"/>
      <c r="CB67" s="160"/>
      <c r="CC67" s="160"/>
      <c r="CH67" s="24"/>
      <c r="CI67" s="24"/>
      <c r="CM67" s="160"/>
      <c r="CN67" s="160"/>
    </row>
    <row r="68" spans="2:92" s="22" customFormat="1" x14ac:dyDescent="0.2">
      <c r="B68" s="23"/>
      <c r="H68" s="24"/>
      <c r="I68" s="24"/>
      <c r="J68" s="24"/>
      <c r="K68" s="24"/>
      <c r="L68" s="24"/>
      <c r="N68" s="160"/>
      <c r="O68" s="160"/>
      <c r="T68" s="24"/>
      <c r="U68" s="24"/>
      <c r="V68" s="24"/>
      <c r="W68" s="24"/>
      <c r="Y68" s="160"/>
      <c r="Z68" s="160"/>
      <c r="AE68" s="24"/>
      <c r="AF68" s="24"/>
      <c r="AG68" s="24"/>
      <c r="AH68" s="24"/>
      <c r="AJ68" s="160"/>
      <c r="AK68" s="160"/>
      <c r="AP68" s="24"/>
      <c r="AQ68" s="24"/>
      <c r="AU68" s="160"/>
      <c r="AV68" s="160"/>
      <c r="BA68" s="24"/>
      <c r="BB68" s="24"/>
      <c r="BF68" s="160"/>
      <c r="BG68" s="160"/>
      <c r="BL68" s="24"/>
      <c r="BM68" s="24"/>
      <c r="BQ68" s="160"/>
      <c r="BR68" s="160"/>
      <c r="BW68" s="24"/>
      <c r="BX68" s="24"/>
      <c r="CB68" s="160"/>
      <c r="CC68" s="160"/>
      <c r="CH68" s="24"/>
      <c r="CI68" s="24"/>
      <c r="CM68" s="160"/>
      <c r="CN68" s="160"/>
    </row>
    <row r="69" spans="2:92" s="22" customFormat="1" x14ac:dyDescent="0.2">
      <c r="B69" s="23"/>
      <c r="H69" s="24"/>
      <c r="I69" s="24"/>
      <c r="J69" s="24"/>
      <c r="K69" s="24"/>
      <c r="L69" s="24"/>
      <c r="N69" s="160"/>
      <c r="O69" s="160"/>
      <c r="T69" s="24"/>
      <c r="U69" s="24"/>
      <c r="V69" s="24"/>
      <c r="W69" s="24"/>
      <c r="Y69" s="160"/>
      <c r="Z69" s="160"/>
      <c r="AE69" s="24"/>
      <c r="AF69" s="24"/>
      <c r="AG69" s="24"/>
      <c r="AH69" s="24"/>
      <c r="AJ69" s="160"/>
      <c r="AK69" s="160"/>
      <c r="AP69" s="24"/>
      <c r="AQ69" s="24"/>
      <c r="AU69" s="160"/>
      <c r="AV69" s="160"/>
      <c r="BA69" s="24"/>
      <c r="BB69" s="24"/>
      <c r="BF69" s="160"/>
      <c r="BG69" s="160"/>
      <c r="BL69" s="24"/>
      <c r="BM69" s="24"/>
      <c r="BQ69" s="160"/>
      <c r="BR69" s="160"/>
      <c r="BW69" s="24"/>
      <c r="BX69" s="24"/>
      <c r="CB69" s="160"/>
      <c r="CC69" s="160"/>
      <c r="CH69" s="24"/>
      <c r="CI69" s="24"/>
      <c r="CM69" s="160"/>
      <c r="CN69" s="160"/>
    </row>
    <row r="70" spans="2:92" s="22" customFormat="1" x14ac:dyDescent="0.2">
      <c r="B70" s="23"/>
      <c r="H70" s="24"/>
      <c r="I70" s="24"/>
      <c r="J70" s="24"/>
      <c r="K70" s="24"/>
      <c r="L70" s="24"/>
      <c r="N70" s="160"/>
      <c r="O70" s="160"/>
      <c r="T70" s="24"/>
      <c r="U70" s="24"/>
      <c r="V70" s="24"/>
      <c r="W70" s="24"/>
      <c r="Y70" s="160"/>
      <c r="Z70" s="160"/>
      <c r="AE70" s="24"/>
      <c r="AF70" s="24"/>
      <c r="AG70" s="24"/>
      <c r="AH70" s="24"/>
      <c r="AJ70" s="160"/>
      <c r="AK70" s="160"/>
      <c r="AP70" s="24"/>
      <c r="AQ70" s="24"/>
      <c r="AU70" s="160"/>
      <c r="AV70" s="160"/>
      <c r="BA70" s="24"/>
      <c r="BB70" s="24"/>
      <c r="BF70" s="160"/>
      <c r="BG70" s="160"/>
      <c r="BL70" s="24"/>
      <c r="BM70" s="24"/>
      <c r="BQ70" s="160"/>
      <c r="BR70" s="160"/>
      <c r="BW70" s="24"/>
      <c r="BX70" s="24"/>
      <c r="CB70" s="160"/>
      <c r="CC70" s="160"/>
      <c r="CH70" s="24"/>
      <c r="CI70" s="24"/>
      <c r="CM70" s="160"/>
      <c r="CN70" s="160"/>
    </row>
    <row r="71" spans="2:92" s="22" customFormat="1" x14ac:dyDescent="0.2">
      <c r="B71" s="23"/>
      <c r="H71" s="24"/>
      <c r="I71" s="24"/>
      <c r="J71" s="24"/>
      <c r="K71" s="24"/>
      <c r="L71" s="24"/>
      <c r="N71" s="160"/>
      <c r="O71" s="160"/>
      <c r="T71" s="24"/>
      <c r="U71" s="24"/>
      <c r="V71" s="24"/>
      <c r="W71" s="24"/>
      <c r="Y71" s="160"/>
      <c r="Z71" s="160"/>
      <c r="AE71" s="24"/>
      <c r="AF71" s="24"/>
      <c r="AG71" s="24"/>
      <c r="AH71" s="24"/>
      <c r="AJ71" s="160"/>
      <c r="AK71" s="160"/>
      <c r="AP71" s="24"/>
      <c r="AQ71" s="24"/>
      <c r="AU71" s="160"/>
      <c r="AV71" s="160"/>
      <c r="BA71" s="24"/>
      <c r="BB71" s="24"/>
      <c r="BF71" s="160"/>
      <c r="BG71" s="160"/>
      <c r="BL71" s="24"/>
      <c r="BM71" s="24"/>
      <c r="BQ71" s="160"/>
      <c r="BR71" s="160"/>
      <c r="BW71" s="24"/>
      <c r="BX71" s="24"/>
      <c r="CB71" s="160"/>
      <c r="CC71" s="160"/>
      <c r="CH71" s="24"/>
      <c r="CI71" s="24"/>
      <c r="CM71" s="160"/>
      <c r="CN71" s="160"/>
    </row>
    <row r="72" spans="2:92" s="22" customFormat="1" x14ac:dyDescent="0.2">
      <c r="B72" s="23"/>
      <c r="H72" s="24"/>
      <c r="I72" s="24"/>
      <c r="J72" s="24"/>
      <c r="K72" s="24"/>
      <c r="L72" s="24"/>
      <c r="N72" s="160"/>
      <c r="O72" s="160"/>
      <c r="T72" s="24"/>
      <c r="U72" s="24"/>
      <c r="V72" s="24"/>
      <c r="W72" s="24"/>
      <c r="Y72" s="160"/>
      <c r="Z72" s="160"/>
      <c r="AE72" s="24"/>
      <c r="AF72" s="24"/>
      <c r="AG72" s="24"/>
      <c r="AH72" s="24"/>
      <c r="AJ72" s="160"/>
      <c r="AK72" s="160"/>
      <c r="AP72" s="24"/>
      <c r="AQ72" s="24"/>
      <c r="AU72" s="160"/>
      <c r="AV72" s="160"/>
      <c r="BA72" s="24"/>
      <c r="BB72" s="24"/>
      <c r="BF72" s="160"/>
      <c r="BG72" s="160"/>
      <c r="BL72" s="24"/>
      <c r="BM72" s="24"/>
      <c r="BQ72" s="160"/>
      <c r="BR72" s="160"/>
      <c r="BW72" s="24"/>
      <c r="BX72" s="24"/>
      <c r="CB72" s="160"/>
      <c r="CC72" s="160"/>
      <c r="CH72" s="24"/>
      <c r="CI72" s="24"/>
      <c r="CM72" s="160"/>
      <c r="CN72" s="160"/>
    </row>
    <row r="73" spans="2:92" s="22" customFormat="1" x14ac:dyDescent="0.2">
      <c r="B73" s="23"/>
      <c r="H73" s="24"/>
      <c r="I73" s="24"/>
      <c r="J73" s="24"/>
      <c r="K73" s="24"/>
      <c r="L73" s="24"/>
      <c r="N73" s="160"/>
      <c r="O73" s="160"/>
      <c r="T73" s="24"/>
      <c r="U73" s="24"/>
      <c r="V73" s="24"/>
      <c r="W73" s="24"/>
      <c r="Y73" s="160"/>
      <c r="Z73" s="160"/>
      <c r="AE73" s="24"/>
      <c r="AF73" s="24"/>
      <c r="AG73" s="24"/>
      <c r="AH73" s="24"/>
      <c r="AJ73" s="160"/>
      <c r="AK73" s="160"/>
      <c r="AP73" s="24"/>
      <c r="AQ73" s="24"/>
      <c r="AU73" s="160"/>
      <c r="AV73" s="160"/>
      <c r="BA73" s="24"/>
      <c r="BB73" s="24"/>
      <c r="BF73" s="160"/>
      <c r="BG73" s="160"/>
      <c r="BL73" s="24"/>
      <c r="BM73" s="24"/>
      <c r="BQ73" s="160"/>
      <c r="BR73" s="160"/>
      <c r="BW73" s="24"/>
      <c r="BX73" s="24"/>
      <c r="CB73" s="160"/>
      <c r="CC73" s="160"/>
      <c r="CH73" s="24"/>
      <c r="CI73" s="24"/>
      <c r="CM73" s="160"/>
      <c r="CN73" s="160"/>
    </row>
    <row r="74" spans="2:92" s="22" customFormat="1" x14ac:dyDescent="0.2">
      <c r="B74" s="23"/>
      <c r="H74" s="24"/>
      <c r="I74" s="24"/>
      <c r="J74" s="24"/>
      <c r="K74" s="24"/>
      <c r="L74" s="24"/>
      <c r="N74" s="160"/>
      <c r="O74" s="160"/>
      <c r="T74" s="24"/>
      <c r="U74" s="24"/>
      <c r="V74" s="24"/>
      <c r="W74" s="24"/>
      <c r="Y74" s="160"/>
      <c r="Z74" s="160"/>
      <c r="AE74" s="24"/>
      <c r="AF74" s="24"/>
      <c r="AG74" s="24"/>
      <c r="AH74" s="24"/>
      <c r="AJ74" s="160"/>
      <c r="AK74" s="160"/>
      <c r="AP74" s="24"/>
      <c r="AQ74" s="24"/>
      <c r="AU74" s="160"/>
      <c r="AV74" s="160"/>
      <c r="BA74" s="24"/>
      <c r="BB74" s="24"/>
      <c r="BF74" s="160"/>
      <c r="BG74" s="160"/>
      <c r="BL74" s="24"/>
      <c r="BM74" s="24"/>
      <c r="BQ74" s="160"/>
      <c r="BR74" s="160"/>
      <c r="BW74" s="24"/>
      <c r="BX74" s="24"/>
      <c r="CB74" s="160"/>
      <c r="CC74" s="160"/>
      <c r="CH74" s="24"/>
      <c r="CI74" s="24"/>
      <c r="CM74" s="160"/>
      <c r="CN74" s="160"/>
    </row>
    <row r="75" spans="2:92" s="22" customFormat="1" x14ac:dyDescent="0.2">
      <c r="B75" s="23"/>
      <c r="H75" s="24"/>
      <c r="I75" s="24"/>
      <c r="J75" s="24"/>
      <c r="K75" s="24"/>
      <c r="L75" s="24"/>
      <c r="N75" s="160"/>
      <c r="O75" s="160"/>
      <c r="T75" s="24"/>
      <c r="U75" s="24"/>
      <c r="V75" s="24"/>
      <c r="W75" s="24"/>
      <c r="Y75" s="160"/>
      <c r="Z75" s="160"/>
      <c r="AE75" s="24"/>
      <c r="AF75" s="24"/>
      <c r="AG75" s="24"/>
      <c r="AH75" s="24"/>
      <c r="AJ75" s="160"/>
      <c r="AK75" s="160"/>
      <c r="AP75" s="24"/>
      <c r="AQ75" s="24"/>
      <c r="AU75" s="160"/>
      <c r="AV75" s="160"/>
      <c r="BA75" s="24"/>
      <c r="BB75" s="24"/>
      <c r="BF75" s="160"/>
      <c r="BG75" s="160"/>
      <c r="BL75" s="24"/>
      <c r="BM75" s="24"/>
      <c r="BQ75" s="160"/>
      <c r="BR75" s="160"/>
      <c r="BW75" s="24"/>
      <c r="BX75" s="24"/>
      <c r="CB75" s="160"/>
      <c r="CC75" s="160"/>
      <c r="CH75" s="24"/>
      <c r="CI75" s="24"/>
      <c r="CM75" s="160"/>
      <c r="CN75" s="160"/>
    </row>
    <row r="76" spans="2:92" s="22" customFormat="1" x14ac:dyDescent="0.2">
      <c r="B76" s="23"/>
      <c r="H76" s="24"/>
      <c r="I76" s="24"/>
      <c r="J76" s="24"/>
      <c r="K76" s="24"/>
      <c r="L76" s="24"/>
      <c r="N76" s="160"/>
      <c r="O76" s="160"/>
      <c r="T76" s="24"/>
      <c r="U76" s="24"/>
      <c r="V76" s="24"/>
      <c r="W76" s="24"/>
      <c r="Y76" s="160"/>
      <c r="Z76" s="160"/>
      <c r="AE76" s="24"/>
      <c r="AF76" s="24"/>
      <c r="AG76" s="24"/>
      <c r="AH76" s="24"/>
      <c r="AJ76" s="160"/>
      <c r="AK76" s="160"/>
      <c r="AP76" s="24"/>
      <c r="AQ76" s="24"/>
      <c r="AU76" s="160"/>
      <c r="AV76" s="160"/>
      <c r="BA76" s="24"/>
      <c r="BB76" s="24"/>
      <c r="BF76" s="160"/>
      <c r="BG76" s="160"/>
      <c r="BL76" s="24"/>
      <c r="BM76" s="24"/>
      <c r="BQ76" s="160"/>
      <c r="BR76" s="160"/>
      <c r="BW76" s="24"/>
      <c r="BX76" s="24"/>
      <c r="CB76" s="160"/>
      <c r="CC76" s="160"/>
      <c r="CH76" s="24"/>
      <c r="CI76" s="24"/>
      <c r="CM76" s="160"/>
      <c r="CN76" s="160"/>
    </row>
    <row r="77" spans="2:92" s="22" customFormat="1" x14ac:dyDescent="0.2">
      <c r="B77" s="23"/>
      <c r="H77" s="24"/>
      <c r="I77" s="24"/>
      <c r="J77" s="24"/>
      <c r="K77" s="24"/>
      <c r="L77" s="24"/>
      <c r="N77" s="160"/>
      <c r="O77" s="160"/>
      <c r="T77" s="24"/>
      <c r="U77" s="24"/>
      <c r="V77" s="24"/>
      <c r="W77" s="24"/>
      <c r="Y77" s="160"/>
      <c r="Z77" s="160"/>
      <c r="AE77" s="24"/>
      <c r="AF77" s="24"/>
      <c r="AG77" s="24"/>
      <c r="AH77" s="24"/>
      <c r="AJ77" s="160"/>
      <c r="AK77" s="160"/>
      <c r="AP77" s="24"/>
      <c r="AQ77" s="24"/>
      <c r="AU77" s="160"/>
      <c r="AV77" s="160"/>
      <c r="BA77" s="24"/>
      <c r="BB77" s="24"/>
      <c r="BF77" s="160"/>
      <c r="BG77" s="160"/>
      <c r="BL77" s="24"/>
      <c r="BM77" s="24"/>
      <c r="BQ77" s="160"/>
      <c r="BR77" s="160"/>
      <c r="BW77" s="24"/>
      <c r="BX77" s="24"/>
      <c r="CB77" s="160"/>
      <c r="CC77" s="160"/>
      <c r="CH77" s="24"/>
      <c r="CI77" s="24"/>
      <c r="CM77" s="160"/>
      <c r="CN77" s="160"/>
    </row>
    <row r="78" spans="2:92" s="22" customFormat="1" x14ac:dyDescent="0.2">
      <c r="B78" s="23"/>
      <c r="H78" s="24"/>
      <c r="I78" s="24"/>
      <c r="J78" s="24"/>
      <c r="K78" s="24"/>
      <c r="L78" s="24"/>
      <c r="N78" s="160"/>
      <c r="O78" s="160"/>
      <c r="T78" s="24"/>
      <c r="U78" s="24"/>
      <c r="V78" s="24"/>
      <c r="W78" s="24"/>
      <c r="Y78" s="160"/>
      <c r="Z78" s="160"/>
      <c r="AE78" s="24"/>
      <c r="AF78" s="24"/>
      <c r="AG78" s="24"/>
      <c r="AH78" s="24"/>
      <c r="AJ78" s="160"/>
      <c r="AK78" s="160"/>
      <c r="AP78" s="24"/>
      <c r="AQ78" s="24"/>
      <c r="AR78" s="24"/>
      <c r="AS78" s="24"/>
      <c r="AU78" s="160"/>
      <c r="AV78" s="160"/>
      <c r="BA78" s="24"/>
      <c r="BB78" s="24"/>
      <c r="BC78" s="24"/>
      <c r="BD78" s="24"/>
      <c r="BF78" s="160"/>
      <c r="BG78" s="160"/>
      <c r="BL78" s="24"/>
      <c r="BM78" s="24"/>
      <c r="BN78" s="24"/>
      <c r="BO78" s="24"/>
      <c r="BQ78" s="160"/>
      <c r="BR78" s="160"/>
      <c r="BW78" s="24"/>
      <c r="BX78" s="24"/>
      <c r="BY78" s="24"/>
      <c r="BZ78" s="24"/>
      <c r="CB78" s="160"/>
      <c r="CC78" s="160"/>
      <c r="CH78" s="24"/>
      <c r="CI78" s="24"/>
      <c r="CJ78" s="24"/>
      <c r="CK78" s="24"/>
      <c r="CM78" s="160"/>
      <c r="CN78" s="160"/>
    </row>
    <row r="79" spans="2:92" s="22" customFormat="1" x14ac:dyDescent="0.2">
      <c r="B79" s="23"/>
      <c r="H79" s="24"/>
      <c r="I79" s="24"/>
      <c r="J79" s="24"/>
      <c r="K79" s="24"/>
      <c r="L79" s="24"/>
      <c r="N79" s="160"/>
      <c r="O79" s="160"/>
      <c r="T79" s="24"/>
      <c r="U79" s="24"/>
      <c r="V79" s="24"/>
      <c r="W79" s="24"/>
      <c r="Y79" s="160"/>
      <c r="Z79" s="160"/>
      <c r="AF79" s="12"/>
      <c r="AG79" s="24"/>
      <c r="AH79" s="24"/>
      <c r="AJ79" s="160"/>
      <c r="AK79" s="160"/>
      <c r="AQ79" s="12"/>
      <c r="AR79" s="24"/>
      <c r="AS79" s="24"/>
      <c r="AU79" s="160"/>
      <c r="AV79" s="160"/>
      <c r="BB79" s="12"/>
      <c r="BC79" s="24"/>
      <c r="BD79" s="24"/>
      <c r="BF79" s="160"/>
      <c r="BG79" s="160"/>
      <c r="BM79" s="12"/>
      <c r="BN79" s="24"/>
      <c r="BO79" s="24"/>
      <c r="BQ79" s="160"/>
      <c r="BR79" s="160"/>
      <c r="BX79" s="12"/>
      <c r="BY79" s="24"/>
      <c r="BZ79" s="24"/>
      <c r="CB79" s="160"/>
      <c r="CC79" s="160"/>
      <c r="CI79" s="12"/>
      <c r="CJ79" s="24"/>
      <c r="CK79" s="24"/>
      <c r="CM79" s="160"/>
      <c r="CN79" s="160"/>
    </row>
    <row r="80" spans="2:92" s="22" customFormat="1" x14ac:dyDescent="0.2">
      <c r="B80" s="23"/>
      <c r="H80" s="12"/>
      <c r="I80" s="12"/>
      <c r="J80" s="12"/>
      <c r="K80" s="52"/>
      <c r="L80" s="12"/>
      <c r="N80" s="160"/>
      <c r="O80" s="160"/>
      <c r="T80" s="12"/>
      <c r="U80" s="12"/>
      <c r="V80" s="52"/>
      <c r="W80" s="12"/>
      <c r="Y80" s="160"/>
      <c r="Z80" s="160"/>
      <c r="AF80" s="12"/>
      <c r="AG80" s="52"/>
      <c r="AH80" s="12"/>
      <c r="AJ80" s="160"/>
      <c r="AK80" s="160"/>
      <c r="AQ80" s="12"/>
      <c r="AR80" s="52"/>
      <c r="AS80" s="12"/>
      <c r="AU80" s="160"/>
      <c r="AV80" s="160"/>
      <c r="BB80" s="12"/>
      <c r="BC80" s="52"/>
      <c r="BD80" s="12"/>
      <c r="BF80" s="160"/>
      <c r="BG80" s="160"/>
      <c r="BM80" s="12"/>
      <c r="BN80" s="52"/>
      <c r="BO80" s="12"/>
      <c r="BQ80" s="160"/>
      <c r="BR80" s="160"/>
      <c r="BX80" s="12"/>
      <c r="BY80" s="52"/>
      <c r="BZ80" s="12"/>
      <c r="CB80" s="160"/>
      <c r="CC80" s="160"/>
      <c r="CI80" s="12"/>
      <c r="CJ80" s="52"/>
      <c r="CK80" s="12"/>
      <c r="CM80" s="160"/>
      <c r="CN80" s="160"/>
    </row>
    <row r="81" spans="2:92" s="22" customFormat="1" x14ac:dyDescent="0.2">
      <c r="B81" s="23"/>
      <c r="H81" s="12"/>
      <c r="I81" s="12"/>
      <c r="J81" s="12"/>
      <c r="N81" s="160"/>
      <c r="O81" s="160"/>
      <c r="U81" s="12"/>
      <c r="Y81" s="160"/>
      <c r="Z81" s="160"/>
      <c r="AF81" s="12"/>
      <c r="AJ81" s="160"/>
      <c r="AK81" s="160"/>
      <c r="AQ81" s="12"/>
      <c r="AU81" s="160"/>
      <c r="AV81" s="160"/>
      <c r="BB81" s="12"/>
      <c r="BF81" s="160"/>
      <c r="BG81" s="160"/>
      <c r="BM81" s="12"/>
      <c r="BQ81" s="160"/>
      <c r="BR81" s="160"/>
      <c r="BX81" s="12"/>
      <c r="CB81" s="160"/>
      <c r="CC81" s="160"/>
      <c r="CI81" s="12"/>
      <c r="CM81" s="160"/>
      <c r="CN81" s="160"/>
    </row>
    <row r="82" spans="2:92" s="22" customFormat="1" x14ac:dyDescent="0.2">
      <c r="B82" s="23"/>
      <c r="N82" s="160"/>
      <c r="O82" s="160"/>
      <c r="Y82" s="160"/>
      <c r="Z82" s="160"/>
      <c r="AJ82" s="160"/>
      <c r="AK82" s="160"/>
      <c r="AU82" s="160"/>
      <c r="AV82" s="160"/>
      <c r="BF82" s="160"/>
      <c r="BG82" s="160"/>
      <c r="BQ82" s="160"/>
      <c r="BR82" s="160"/>
      <c r="CB82" s="160"/>
      <c r="CC82" s="160"/>
      <c r="CM82" s="160"/>
      <c r="CN82" s="160"/>
    </row>
    <row r="83" spans="2:92" s="22" customFormat="1" x14ac:dyDescent="0.2">
      <c r="B83" s="23"/>
      <c r="N83" s="160"/>
      <c r="O83" s="160"/>
      <c r="Y83" s="160"/>
      <c r="Z83" s="160"/>
      <c r="AJ83" s="160"/>
      <c r="AK83" s="160"/>
      <c r="AU83" s="160"/>
      <c r="AV83" s="160"/>
      <c r="BF83" s="160"/>
      <c r="BG83" s="160"/>
      <c r="BQ83" s="160"/>
      <c r="BR83" s="160"/>
      <c r="CB83" s="160"/>
      <c r="CC83" s="160"/>
      <c r="CM83" s="160"/>
      <c r="CN83" s="160"/>
    </row>
    <row r="84" spans="2:92" s="22" customFormat="1" x14ac:dyDescent="0.2">
      <c r="B84" s="23"/>
      <c r="N84" s="160"/>
      <c r="O84" s="160"/>
      <c r="Y84" s="160"/>
      <c r="Z84" s="160"/>
      <c r="AJ84" s="160"/>
      <c r="AK84" s="160"/>
      <c r="AU84" s="160"/>
      <c r="AV84" s="160"/>
      <c r="BF84" s="160"/>
      <c r="BG84" s="160"/>
      <c r="BQ84" s="160"/>
      <c r="BR84" s="160"/>
      <c r="CB84" s="160"/>
      <c r="CC84" s="160"/>
      <c r="CM84" s="160"/>
      <c r="CN84" s="160"/>
    </row>
    <row r="85" spans="2:92" s="22" customFormat="1" x14ac:dyDescent="0.2">
      <c r="B85" s="23"/>
      <c r="N85" s="160"/>
      <c r="O85" s="160"/>
      <c r="Y85" s="160"/>
      <c r="Z85" s="160"/>
      <c r="AJ85" s="160"/>
      <c r="AK85" s="160"/>
      <c r="AU85" s="160"/>
      <c r="AV85" s="160"/>
      <c r="BF85" s="160"/>
      <c r="BG85" s="160"/>
      <c r="BQ85" s="160"/>
      <c r="BR85" s="160"/>
      <c r="CB85" s="160"/>
      <c r="CC85" s="160"/>
      <c r="CM85" s="160"/>
      <c r="CN85" s="160"/>
    </row>
    <row r="86" spans="2:92" s="22" customFormat="1" x14ac:dyDescent="0.2">
      <c r="B86" s="23"/>
      <c r="N86" s="160"/>
      <c r="O86" s="160"/>
      <c r="Y86" s="160"/>
      <c r="Z86" s="160"/>
      <c r="AJ86" s="160"/>
      <c r="AK86" s="160"/>
      <c r="AU86" s="160"/>
      <c r="AV86" s="160"/>
      <c r="BF86" s="160"/>
      <c r="BG86" s="160"/>
      <c r="BQ86" s="160"/>
      <c r="BR86" s="160"/>
      <c r="CB86" s="160"/>
      <c r="CC86" s="160"/>
      <c r="CM86" s="160"/>
      <c r="CN86" s="160"/>
    </row>
    <row r="87" spans="2:92" s="22" customFormat="1" x14ac:dyDescent="0.2">
      <c r="B87" s="23"/>
      <c r="N87" s="160"/>
      <c r="O87" s="160"/>
      <c r="Y87" s="160"/>
      <c r="Z87" s="160"/>
      <c r="AJ87" s="160"/>
      <c r="AK87" s="160"/>
      <c r="AU87" s="160"/>
      <c r="AV87" s="160"/>
      <c r="BF87" s="160"/>
      <c r="BG87" s="160"/>
      <c r="BQ87" s="160"/>
      <c r="BR87" s="160"/>
      <c r="CB87" s="160"/>
      <c r="CC87" s="160"/>
      <c r="CM87" s="160"/>
      <c r="CN87" s="160"/>
    </row>
    <row r="88" spans="2:92" s="22" customFormat="1" x14ac:dyDescent="0.2">
      <c r="B88" s="23"/>
      <c r="N88" s="160"/>
      <c r="O88" s="160"/>
      <c r="Y88" s="160"/>
      <c r="Z88" s="160"/>
      <c r="AJ88" s="160"/>
      <c r="AK88" s="160"/>
      <c r="AU88" s="160"/>
      <c r="AV88" s="160"/>
      <c r="BF88" s="160"/>
      <c r="BG88" s="160"/>
      <c r="BQ88" s="160"/>
      <c r="BR88" s="160"/>
      <c r="CB88" s="160"/>
      <c r="CC88" s="160"/>
      <c r="CM88" s="160"/>
      <c r="CN88" s="160"/>
    </row>
    <row r="89" spans="2:92" s="22" customFormat="1" x14ac:dyDescent="0.2">
      <c r="B89" s="23"/>
      <c r="N89" s="160"/>
      <c r="O89" s="160"/>
      <c r="Y89" s="160"/>
      <c r="Z89" s="160"/>
      <c r="AJ89" s="160"/>
      <c r="AK89" s="160"/>
      <c r="AU89" s="160"/>
      <c r="AV89" s="160"/>
      <c r="BF89" s="160"/>
      <c r="BG89" s="160"/>
      <c r="BQ89" s="160"/>
      <c r="BR89" s="160"/>
      <c r="CB89" s="160"/>
      <c r="CC89" s="160"/>
      <c r="CM89" s="160"/>
      <c r="CN89" s="160"/>
    </row>
  </sheetData>
  <mergeCells count="71">
    <mergeCell ref="CI11:CJ11"/>
    <mergeCell ref="B46:AA46"/>
    <mergeCell ref="B47:AA47"/>
    <mergeCell ref="CG10:CH10"/>
    <mergeCell ref="CK10:CK11"/>
    <mergeCell ref="BO10:BO11"/>
    <mergeCell ref="BP10:BP11"/>
    <mergeCell ref="BQ10:BQ11"/>
    <mergeCell ref="BR10:BR11"/>
    <mergeCell ref="BT10:BU10"/>
    <mergeCell ref="BM11:BN11"/>
    <mergeCell ref="AZ10:BA10"/>
    <mergeCell ref="BD10:BD11"/>
    <mergeCell ref="BE10:BE11"/>
    <mergeCell ref="BF10:BF11"/>
    <mergeCell ref="BG10:BG11"/>
    <mergeCell ref="CL10:CL11"/>
    <mergeCell ref="CM10:CM11"/>
    <mergeCell ref="CN10:CN11"/>
    <mergeCell ref="J11:K11"/>
    <mergeCell ref="U11:V11"/>
    <mergeCell ref="AF11:AG11"/>
    <mergeCell ref="AQ11:AR11"/>
    <mergeCell ref="BB11:BC11"/>
    <mergeCell ref="BV10:BW10"/>
    <mergeCell ref="BZ10:BZ11"/>
    <mergeCell ref="CA10:CA11"/>
    <mergeCell ref="CB10:CB11"/>
    <mergeCell ref="CC10:CC11"/>
    <mergeCell ref="CE10:CF10"/>
    <mergeCell ref="BX11:BY11"/>
    <mergeCell ref="BK10:BL10"/>
    <mergeCell ref="BI10:BJ10"/>
    <mergeCell ref="AO10:AP10"/>
    <mergeCell ref="AS10:AS11"/>
    <mergeCell ref="AT10:AT11"/>
    <mergeCell ref="AU10:AU11"/>
    <mergeCell ref="AV10:AV11"/>
    <mergeCell ref="AX10:AY10"/>
    <mergeCell ref="AM10:AN10"/>
    <mergeCell ref="S10:T10"/>
    <mergeCell ref="W10:W11"/>
    <mergeCell ref="X10:X11"/>
    <mergeCell ref="Y10:Y11"/>
    <mergeCell ref="Z10:Z11"/>
    <mergeCell ref="AB10:AC10"/>
    <mergeCell ref="AD10:AE10"/>
    <mergeCell ref="AH10:AH11"/>
    <mergeCell ref="AI10:AI11"/>
    <mergeCell ref="AJ10:AJ11"/>
    <mergeCell ref="AK10:AK11"/>
    <mergeCell ref="AM9:AV9"/>
    <mergeCell ref="AX9:BG9"/>
    <mergeCell ref="BI9:BR9"/>
    <mergeCell ref="BT9:CC9"/>
    <mergeCell ref="CE9:CN9"/>
    <mergeCell ref="B6:AK6"/>
    <mergeCell ref="B7:AK7"/>
    <mergeCell ref="B8:AK8"/>
    <mergeCell ref="B9:B11"/>
    <mergeCell ref="E9:O9"/>
    <mergeCell ref="Q9:AA9"/>
    <mergeCell ref="AB9:AK9"/>
    <mergeCell ref="O10:O11"/>
    <mergeCell ref="Q10:R10"/>
    <mergeCell ref="E10:F10"/>
    <mergeCell ref="G10:H10"/>
    <mergeCell ref="L10:L11"/>
    <mergeCell ref="M10:M11"/>
    <mergeCell ref="N10:N11"/>
    <mergeCell ref="C9:D10"/>
  </mergeCells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3:S51"/>
  <sheetViews>
    <sheetView zoomScaleNormal="100" zoomScaleSheetLayoutView="100" workbookViewId="0"/>
  </sheetViews>
  <sheetFormatPr baseColWidth="10" defaultRowHeight="12.75" x14ac:dyDescent="0.2"/>
  <cols>
    <col min="1" max="1" width="1.140625" style="59" customWidth="1"/>
    <col min="2" max="2" width="67" style="59" customWidth="1"/>
    <col min="3" max="6" width="10.7109375" style="59" customWidth="1"/>
    <col min="7" max="7" width="1.7109375" style="59" customWidth="1"/>
    <col min="8" max="10" width="10.7109375" style="59" customWidth="1"/>
    <col min="11" max="11" width="11.5703125" style="59" customWidth="1"/>
    <col min="12" max="13" width="16.7109375" style="161" customWidth="1"/>
    <col min="14" max="14" width="12.85546875" style="59" customWidth="1"/>
    <col min="15" max="17" width="11.42578125" style="59"/>
    <col min="18" max="19" width="12.7109375" style="59" bestFit="1" customWidth="1"/>
    <col min="20" max="16384" width="11.42578125" style="59"/>
  </cols>
  <sheetData>
    <row r="3" spans="1:19" ht="15" x14ac:dyDescent="0.25">
      <c r="B3" s="430" t="s">
        <v>6</v>
      </c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</row>
    <row r="4" spans="1:19" ht="15.75" customHeight="1" x14ac:dyDescent="0.2">
      <c r="B4" s="419" t="s">
        <v>154</v>
      </c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3"/>
      <c r="O4" s="3"/>
      <c r="P4" s="3"/>
      <c r="Q4" s="3"/>
      <c r="R4" s="3"/>
      <c r="S4" s="3"/>
    </row>
    <row r="5" spans="1:19" ht="15.75" customHeight="1" thickBot="1" x14ac:dyDescent="0.25">
      <c r="A5" s="77"/>
      <c r="B5" s="431" t="s">
        <v>258</v>
      </c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</row>
    <row r="6" spans="1:19" ht="39.75" customHeight="1" thickTop="1" x14ac:dyDescent="0.2">
      <c r="A6" s="303"/>
      <c r="B6" s="464" t="s">
        <v>142</v>
      </c>
      <c r="C6" s="439">
        <v>2010</v>
      </c>
      <c r="D6" s="439"/>
      <c r="E6" s="439">
        <v>2012</v>
      </c>
      <c r="F6" s="439"/>
      <c r="G6" s="228"/>
      <c r="H6" s="262" t="s">
        <v>206</v>
      </c>
      <c r="I6" s="262" t="s">
        <v>29</v>
      </c>
      <c r="J6" s="466" t="s">
        <v>28</v>
      </c>
      <c r="K6" s="466" t="s">
        <v>151</v>
      </c>
      <c r="L6" s="467" t="s">
        <v>141</v>
      </c>
      <c r="M6" s="467" t="s">
        <v>87</v>
      </c>
    </row>
    <row r="7" spans="1:19" ht="42" customHeight="1" thickBot="1" x14ac:dyDescent="0.25">
      <c r="A7" s="304"/>
      <c r="B7" s="465"/>
      <c r="C7" s="300" t="s">
        <v>78</v>
      </c>
      <c r="D7" s="300" t="s">
        <v>149</v>
      </c>
      <c r="E7" s="300" t="s">
        <v>78</v>
      </c>
      <c r="F7" s="300" t="s">
        <v>149</v>
      </c>
      <c r="G7" s="193"/>
      <c r="H7" s="425" t="s">
        <v>207</v>
      </c>
      <c r="I7" s="425"/>
      <c r="J7" s="444"/>
      <c r="K7" s="444"/>
      <c r="L7" s="452"/>
      <c r="M7" s="452"/>
    </row>
    <row r="8" spans="1:19" x14ac:dyDescent="0.2">
      <c r="B8" s="272" t="s">
        <v>19</v>
      </c>
      <c r="C8" s="60"/>
      <c r="D8" s="60"/>
      <c r="E8" s="60"/>
      <c r="F8" s="60"/>
      <c r="G8" s="60"/>
      <c r="H8" s="60"/>
      <c r="I8" s="60"/>
      <c r="J8" s="60"/>
      <c r="K8" s="60"/>
      <c r="L8" s="162"/>
      <c r="M8" s="162"/>
      <c r="Q8" s="78"/>
    </row>
    <row r="9" spans="1:19" x14ac:dyDescent="0.2">
      <c r="B9" s="62" t="s">
        <v>105</v>
      </c>
      <c r="C9" s="341">
        <v>10.186200141906738</v>
      </c>
      <c r="D9" s="64">
        <v>0.28733488917350769</v>
      </c>
      <c r="E9" s="341">
        <v>8.7871017456054687</v>
      </c>
      <c r="F9" s="64">
        <v>0.21381589770317078</v>
      </c>
      <c r="G9" s="8"/>
      <c r="H9" s="330">
        <f>-(C9-E9)</f>
        <v>-1.3990983963012695</v>
      </c>
      <c r="I9" s="64">
        <f>SQRT(D9*D9+F9*F9)</f>
        <v>0.35815998750134659</v>
      </c>
      <c r="J9" s="64">
        <f>H9/I9</f>
        <v>-3.9063503605243155</v>
      </c>
      <c r="K9" s="397">
        <f>IF(J9&gt;0,(1-NORMSDIST(J9)),(NORMSDIST(J9)))</f>
        <v>4.6850312136117565E-5</v>
      </c>
      <c r="L9" s="285" t="str">
        <f>IF(K9&lt;0.05,  "Significativa","No significativa")</f>
        <v>Significativa</v>
      </c>
      <c r="M9" s="287" t="str">
        <f>IF(L9="Significativa",IF(H9&lt;0,"Disminución","Aumento"),"Sin cambio")</f>
        <v>Disminución</v>
      </c>
    </row>
    <row r="10" spans="1:19" x14ac:dyDescent="0.2">
      <c r="B10" s="62" t="s">
        <v>104</v>
      </c>
      <c r="C10" s="341">
        <v>28.714679718017578</v>
      </c>
      <c r="D10" s="64">
        <v>0.4517441987991333</v>
      </c>
      <c r="E10" s="341">
        <v>27.5938720703125</v>
      </c>
      <c r="F10" s="64">
        <v>0.30577954649925232</v>
      </c>
      <c r="G10" s="8"/>
      <c r="H10" s="330">
        <f>-(C10-E10)</f>
        <v>-1.1208076477050781</v>
      </c>
      <c r="I10" s="64">
        <f>SQRT(D10*D10+F10*F10)</f>
        <v>0.5455033933954575</v>
      </c>
      <c r="J10" s="64">
        <f>H10/I10</f>
        <v>-2.0546300193087146</v>
      </c>
      <c r="K10" s="397">
        <f>IF(J10&gt;0,(1-NORMSDIST(J10)),(NORMSDIST(J10)))</f>
        <v>1.995737694233592E-2</v>
      </c>
      <c r="L10" s="285" t="str">
        <f>IF(K10&lt;0.05,  "Significativa","No significativa")</f>
        <v>Significativa</v>
      </c>
      <c r="M10" s="287" t="str">
        <f>IF(L10="Significativa",IF(H10&lt;0,"Disminución","Aumento"),"Sin cambio")</f>
        <v>Disminución</v>
      </c>
    </row>
    <row r="11" spans="1:19" x14ac:dyDescent="0.2">
      <c r="B11" s="62" t="s">
        <v>103</v>
      </c>
      <c r="C11" s="341">
        <v>21.072261810302734</v>
      </c>
      <c r="D11" s="64">
        <v>0.4167417585849762</v>
      </c>
      <c r="E11" s="341">
        <v>18.47998046875</v>
      </c>
      <c r="F11" s="64">
        <v>0.36395308375358582</v>
      </c>
      <c r="G11" s="8"/>
      <c r="H11" s="330">
        <f>-(C11-E11)</f>
        <v>-2.5922813415527344</v>
      </c>
      <c r="I11" s="64">
        <f>SQRT(D11*D11+F11*F11)</f>
        <v>0.55329516582222482</v>
      </c>
      <c r="J11" s="64">
        <f>H11/I11</f>
        <v>-4.685168968900121</v>
      </c>
      <c r="K11" s="397">
        <f>IF(J11&gt;0,(1-NORMSDIST(J11)),(NORMSDIST(J11)))</f>
        <v>1.3986453293148833E-6</v>
      </c>
      <c r="L11" s="285" t="str">
        <f>IF(K11&lt;0.05,  "Significativa","No significativa")</f>
        <v>Significativa</v>
      </c>
      <c r="M11" s="287" t="str">
        <f>IF(L11="Significativa",IF(H11&lt;0,"Disminución","Aumento"),"Sin cambio")</f>
        <v>Disminución</v>
      </c>
    </row>
    <row r="12" spans="1:19" ht="14.25" x14ac:dyDescent="0.2">
      <c r="B12" s="273" t="s">
        <v>214</v>
      </c>
      <c r="C12" s="341"/>
      <c r="D12" s="64"/>
      <c r="E12" s="341"/>
      <c r="F12" s="64"/>
      <c r="G12" s="8"/>
      <c r="H12" s="330"/>
      <c r="I12" s="64"/>
      <c r="J12" s="64"/>
      <c r="K12" s="397"/>
      <c r="L12" s="285"/>
      <c r="M12" s="287"/>
    </row>
    <row r="13" spans="1:19" x14ac:dyDescent="0.2">
      <c r="B13" s="61" t="s">
        <v>102</v>
      </c>
      <c r="C13" s="341">
        <v>30.511533737182617</v>
      </c>
      <c r="D13" s="64">
        <v>0.51414281129837036</v>
      </c>
      <c r="E13" s="341">
        <v>40.740058898925781</v>
      </c>
      <c r="F13" s="64">
        <v>0.35162168741226196</v>
      </c>
      <c r="G13" s="8"/>
      <c r="H13" s="330">
        <f>-(C13-E13)</f>
        <v>10.228525161743164</v>
      </c>
      <c r="I13" s="64">
        <f>SQRT(D13*D13+F13*F13)</f>
        <v>0.62288092077734902</v>
      </c>
      <c r="J13" s="64">
        <f>H13/I13</f>
        <v>16.421317174040375</v>
      </c>
      <c r="K13" s="397">
        <f>IF(J13&gt;0,(1-NORMSDIST(J13)),(NORMSDIST(J13)))</f>
        <v>0</v>
      </c>
      <c r="L13" s="285" t="str">
        <f>IF(K13&lt;0.05,  "Significativa","No significativa")</f>
        <v>Significativa</v>
      </c>
      <c r="M13" s="287" t="str">
        <f>IF(L13="Significativa",IF(H13&lt;0,"Disminución","Aumento"),"Sin cambio")</f>
        <v>Aumento</v>
      </c>
    </row>
    <row r="14" spans="1:19" x14ac:dyDescent="0.2">
      <c r="B14" s="61" t="s">
        <v>101</v>
      </c>
      <c r="C14" s="341">
        <v>28.363302230834961</v>
      </c>
      <c r="D14" s="64">
        <v>0.31330642104148865</v>
      </c>
      <c r="E14" s="341">
        <v>27.020364761352539</v>
      </c>
      <c r="F14" s="64">
        <v>0.30499020218849182</v>
      </c>
      <c r="G14" s="8"/>
      <c r="H14" s="330">
        <f>-(C14-E14)</f>
        <v>-1.3429374694824219</v>
      </c>
      <c r="I14" s="64">
        <f>SQRT(D14*D14+F14*F14)</f>
        <v>0.43724127995513379</v>
      </c>
      <c r="J14" s="64">
        <f>H14/I14</f>
        <v>-3.0713876549355619</v>
      </c>
      <c r="K14" s="397">
        <f>IF(J14&gt;0,(1-NORMSDIST(J14)),(NORMSDIST(J14)))</f>
        <v>1.0653316389688885E-3</v>
      </c>
      <c r="L14" s="285" t="str">
        <f>IF(K14&lt;0.05,  "Significativa","No significativa")</f>
        <v>Significativa</v>
      </c>
      <c r="M14" s="287" t="str">
        <f>IF(L14="Significativa",IF(H14&lt;0,"Disminución","Aumento"),"Sin cambio")</f>
        <v>Disminución</v>
      </c>
    </row>
    <row r="15" spans="1:19" x14ac:dyDescent="0.2">
      <c r="B15" s="61" t="s">
        <v>100</v>
      </c>
      <c r="C15" s="341">
        <v>6.8226380348205566</v>
      </c>
      <c r="D15" s="64">
        <v>0.19371119141578674</v>
      </c>
      <c r="E15" s="341">
        <v>5.9631028175354004</v>
      </c>
      <c r="F15" s="64">
        <v>0.14598919451236725</v>
      </c>
      <c r="G15" s="8"/>
      <c r="H15" s="330">
        <f>-(C15-E15)</f>
        <v>-0.85953521728515625</v>
      </c>
      <c r="I15" s="64">
        <f>SQRT(D15*D15+F15*F15)</f>
        <v>0.24256312702901356</v>
      </c>
      <c r="J15" s="64">
        <f>H15/I15</f>
        <v>-3.5435526735370013</v>
      </c>
      <c r="K15" s="397">
        <f>IF(J15&gt;0,(1-NORMSDIST(J15)),(NORMSDIST(J15)))</f>
        <v>1.9738722084499007E-4</v>
      </c>
      <c r="L15" s="285" t="str">
        <f>IF(K15&lt;0.05,  "Significativa","No significativa")</f>
        <v>Significativa</v>
      </c>
      <c r="M15" s="287" t="str">
        <f>IF(L15="Significativa",IF(H15&lt;0,"Disminución","Aumento"),"Sin cambio")</f>
        <v>Disminución</v>
      </c>
    </row>
    <row r="16" spans="1:19" x14ac:dyDescent="0.2">
      <c r="B16" s="61" t="s">
        <v>99</v>
      </c>
      <c r="C16" s="341">
        <v>0.88167500495910645</v>
      </c>
      <c r="D16" s="64">
        <v>7.1007587015628815E-2</v>
      </c>
      <c r="E16" s="341">
        <v>0.76990038156509399</v>
      </c>
      <c r="F16" s="64">
        <v>5.8575160801410675E-2</v>
      </c>
      <c r="G16" s="8"/>
      <c r="H16" s="330">
        <f>-(C16-E16)</f>
        <v>-0.11177462339401245</v>
      </c>
      <c r="I16" s="64">
        <f>SQRT(D16*D16+F16*F16)</f>
        <v>9.2049589226097128E-2</v>
      </c>
      <c r="J16" s="64">
        <f>H16/I16</f>
        <v>-1.2142870417320999</v>
      </c>
      <c r="K16" s="397">
        <f>IF(J16&gt;0,(1-NORMSDIST(J16)),(NORMSDIST(J16)))</f>
        <v>0.11231906609765255</v>
      </c>
      <c r="L16" s="285" t="str">
        <f>IF(K16&lt;0.05,  "Significativa","No significativa")</f>
        <v>No significativa</v>
      </c>
      <c r="M16" s="287" t="str">
        <f>IF(L16="Significativa",IF(H16&lt;0,"Disminución","Aumento"),"Sin cambio")</f>
        <v>Sin cambio</v>
      </c>
    </row>
    <row r="17" spans="2:13" x14ac:dyDescent="0.2">
      <c r="B17" s="61" t="s">
        <v>188</v>
      </c>
      <c r="C17" s="341">
        <v>2.2422230243682861</v>
      </c>
      <c r="D17" s="64">
        <v>0.33840650320053101</v>
      </c>
      <c r="E17" s="341">
        <v>1.5262972116470337</v>
      </c>
      <c r="F17" s="64">
        <v>5.2492275834083557E-2</v>
      </c>
      <c r="G17" s="8"/>
      <c r="H17" s="330">
        <f>-(C17-E17)</f>
        <v>-0.71592581272125244</v>
      </c>
      <c r="I17" s="64">
        <f>SQRT(D17*D17+F17*F17)</f>
        <v>0.34245350112190781</v>
      </c>
      <c r="J17" s="64">
        <f>H17/I17</f>
        <v>-2.0905781671842059</v>
      </c>
      <c r="K17" s="397">
        <f>IF(J17&gt;0,(1-NORMSDIST(J17)),(NORMSDIST(J17)))</f>
        <v>1.828294728895696E-2</v>
      </c>
      <c r="L17" s="285" t="str">
        <f>IF(K17&lt;0.05,  "Significativa","No significativa")</f>
        <v>Significativa</v>
      </c>
      <c r="M17" s="287" t="str">
        <f>IF(L17="Significativa",IF(H17&lt;0,"Disminución","Aumento"),"Sin cambio")</f>
        <v>Disminución</v>
      </c>
    </row>
    <row r="18" spans="2:13" x14ac:dyDescent="0.2">
      <c r="B18" s="61" t="s">
        <v>189</v>
      </c>
      <c r="C18" s="341">
        <v>0.82891696691513062</v>
      </c>
      <c r="D18" s="64">
        <v>4.543585330247879E-2</v>
      </c>
      <c r="E18" s="341">
        <v>0.8926396369934082</v>
      </c>
      <c r="F18" s="64">
        <v>5.2649136632680893E-2</v>
      </c>
      <c r="G18" s="8"/>
      <c r="H18" s="330">
        <f t="shared" ref="H18:H19" si="0">-(C18-E18)</f>
        <v>6.3722670078277588E-2</v>
      </c>
      <c r="I18" s="64">
        <f t="shared" ref="I18:I19" si="1">SQRT(D18*D18+F18*F18)</f>
        <v>6.9543859207632952E-2</v>
      </c>
      <c r="J18" s="64">
        <f t="shared" ref="J18:J19" si="2">H18/I18</f>
        <v>0.91629470674074343</v>
      </c>
      <c r="K18" s="397">
        <f t="shared" ref="K18:K19" si="3">IF(J18&gt;0,(1-NORMSDIST(J18)),(NORMSDIST(J18)))</f>
        <v>0.17975617177643344</v>
      </c>
      <c r="L18" s="285" t="str">
        <f t="shared" ref="L18:L19" si="4">IF(K18&lt;0.05,  "Significativa","No significativa")</f>
        <v>No significativa</v>
      </c>
      <c r="M18" s="287" t="str">
        <f t="shared" ref="M18:M19" si="5">IF(L18="Significativa",IF(H18&lt;0,"Disminución","Aumento"),"Sin cambio")</f>
        <v>Sin cambio</v>
      </c>
    </row>
    <row r="19" spans="2:13" x14ac:dyDescent="0.2">
      <c r="B19" s="61" t="s">
        <v>98</v>
      </c>
      <c r="C19" s="341">
        <v>1.1210980415344238</v>
      </c>
      <c r="D19" s="64">
        <v>7.2169102728366852E-2</v>
      </c>
      <c r="E19" s="341">
        <v>1.5441746711730957</v>
      </c>
      <c r="F19" s="64">
        <v>9.832320362329483E-2</v>
      </c>
      <c r="G19" s="8"/>
      <c r="H19" s="330">
        <f t="shared" si="0"/>
        <v>0.42307662963867188</v>
      </c>
      <c r="I19" s="64">
        <f t="shared" si="1"/>
        <v>0.12196651900979</v>
      </c>
      <c r="J19" s="64">
        <f t="shared" si="2"/>
        <v>3.4687931825348923</v>
      </c>
      <c r="K19" s="397">
        <f t="shared" si="3"/>
        <v>2.6140087314352467E-4</v>
      </c>
      <c r="L19" s="285" t="str">
        <f t="shared" si="4"/>
        <v>Significativa</v>
      </c>
      <c r="M19" s="287" t="str">
        <f t="shared" si="5"/>
        <v>Aumento</v>
      </c>
    </row>
    <row r="20" spans="2:13" x14ac:dyDescent="0.2">
      <c r="B20" s="273" t="s">
        <v>17</v>
      </c>
      <c r="C20" s="341"/>
      <c r="D20" s="64"/>
      <c r="E20" s="341"/>
      <c r="F20" s="64"/>
      <c r="G20" s="8"/>
      <c r="H20" s="330"/>
      <c r="I20" s="64"/>
      <c r="J20" s="64"/>
      <c r="K20" s="397"/>
      <c r="L20" s="285"/>
      <c r="M20" s="287"/>
    </row>
    <row r="21" spans="2:13" x14ac:dyDescent="0.2">
      <c r="B21" s="62" t="s">
        <v>97</v>
      </c>
      <c r="C21" s="341">
        <v>62.185775756835937</v>
      </c>
      <c r="D21" s="64">
        <v>0.3619411289691925</v>
      </c>
      <c r="E21" s="341">
        <v>63.127475738525391</v>
      </c>
      <c r="F21" s="64">
        <v>0.35671404004096985</v>
      </c>
      <c r="G21" s="8"/>
      <c r="H21" s="330">
        <f>-(C21-E21)</f>
        <v>0.94169998168945313</v>
      </c>
      <c r="I21" s="64">
        <f>SQRT(D21*D21+F21*F21)</f>
        <v>0.5081793848650733</v>
      </c>
      <c r="J21" s="64">
        <f>H21/I21</f>
        <v>1.8530857601385855</v>
      </c>
      <c r="K21" s="397">
        <f>IF(J21&gt;0,(1-NORMSDIST(J21)),(NORMSDIST(J21)))</f>
        <v>3.1935033755273623E-2</v>
      </c>
      <c r="L21" s="285" t="str">
        <f>IF(K21&lt;0.05,  "Significativa","No significativa")</f>
        <v>Significativa</v>
      </c>
      <c r="M21" s="287" t="str">
        <f>IF(L21="Significativa",IF(H21&lt;0,"Disminución","Aumento"),"Sin cambio")</f>
        <v>Aumento</v>
      </c>
    </row>
    <row r="22" spans="2:13" x14ac:dyDescent="0.2">
      <c r="B22" s="62" t="s">
        <v>96</v>
      </c>
      <c r="C22" s="341">
        <v>52.637893676757813</v>
      </c>
      <c r="D22" s="64">
        <v>0.7326011061668396</v>
      </c>
      <c r="E22" s="341">
        <v>51.195365905761719</v>
      </c>
      <c r="F22" s="64">
        <v>0.43355202674865723</v>
      </c>
      <c r="G22" s="8"/>
      <c r="H22" s="330">
        <f>-(C22-E22)</f>
        <v>-1.4425277709960938</v>
      </c>
      <c r="I22" s="64">
        <f>SQRT(D22*D22+F22*F22)</f>
        <v>0.85127653594748243</v>
      </c>
      <c r="J22" s="64">
        <f>H22/I22</f>
        <v>-1.6945466133288176</v>
      </c>
      <c r="K22" s="397">
        <f>IF(J22&gt;0,(1-NORMSDIST(J22)),(NORMSDIST(J22)))</f>
        <v>4.5080730968306157E-2</v>
      </c>
      <c r="L22" s="285" t="str">
        <f>IF(K22&lt;0.05,  "Significativa","No significativa")</f>
        <v>Significativa</v>
      </c>
      <c r="M22" s="287" t="str">
        <f>IF(L22="Significativa",IF(H22&lt;0,"Disminución","Aumento"),"Sin cambio")</f>
        <v>Disminución</v>
      </c>
    </row>
    <row r="23" spans="2:13" x14ac:dyDescent="0.2">
      <c r="B23" s="62" t="s">
        <v>187</v>
      </c>
      <c r="C23" s="341">
        <v>28.789758682250977</v>
      </c>
      <c r="D23" s="64">
        <v>0.77503097057342529</v>
      </c>
      <c r="E23" s="341">
        <v>26.468709945678711</v>
      </c>
      <c r="F23" s="64">
        <v>0.59471076726913452</v>
      </c>
      <c r="G23" s="8"/>
      <c r="H23" s="330">
        <f>-(C23-E23)</f>
        <v>-2.3210487365722656</v>
      </c>
      <c r="I23" s="64">
        <f>SQRT(D23*D23+F23*F23)</f>
        <v>0.97691038588696988</v>
      </c>
      <c r="J23" s="64">
        <f>H23/I23</f>
        <v>-2.3759075244807715</v>
      </c>
      <c r="K23" s="397">
        <f>IF(J23&gt;0,(1-NORMSDIST(J23)),(NORMSDIST(J23)))</f>
        <v>8.7529247495751004E-3</v>
      </c>
      <c r="L23" s="285" t="str">
        <f>IF(K23&lt;0.05,  "Significativa","No significativa")</f>
        <v>Significativa</v>
      </c>
      <c r="M23" s="287" t="str">
        <f>IF(L23="Significativa",IF(H23&lt;0,"Disminución","Aumento"),"Sin cambio")</f>
        <v>Disminución</v>
      </c>
    </row>
    <row r="24" spans="2:13" x14ac:dyDescent="0.2">
      <c r="B24" s="273" t="s">
        <v>216</v>
      </c>
      <c r="C24" s="341"/>
      <c r="D24" s="64"/>
      <c r="E24" s="341"/>
      <c r="F24" s="64"/>
      <c r="G24" s="8"/>
      <c r="H24" s="330"/>
      <c r="I24" s="64"/>
      <c r="J24" s="64"/>
      <c r="K24" s="397"/>
      <c r="L24" s="285"/>
      <c r="M24" s="287"/>
    </row>
    <row r="25" spans="2:13" x14ac:dyDescent="0.2">
      <c r="B25" s="61" t="s">
        <v>180</v>
      </c>
      <c r="C25" s="341">
        <v>4.7830018997192383</v>
      </c>
      <c r="D25" s="64">
        <v>0.22677022218704224</v>
      </c>
      <c r="E25" s="341">
        <v>3.5880751609802246</v>
      </c>
      <c r="F25" s="64">
        <v>0.17272216081619263</v>
      </c>
      <c r="G25" s="8"/>
      <c r="H25" s="330">
        <f>-(C25-E25)</f>
        <v>-1.1949267387390137</v>
      </c>
      <c r="I25" s="64">
        <f>SQRT(D25*D25+F25*F25)</f>
        <v>0.28505732495021979</v>
      </c>
      <c r="J25" s="64">
        <f>H25/I25</f>
        <v>-4.1918822431512206</v>
      </c>
      <c r="K25" s="397">
        <f>IF(J25&gt;0,(1-NORMSDIST(J25)),(NORMSDIST(J25)))</f>
        <v>1.3832479494519718E-5</v>
      </c>
      <c r="L25" s="285" t="str">
        <f>IF(K25&lt;0.05,  "Significativa","No significativa")</f>
        <v>Significativa</v>
      </c>
      <c r="M25" s="287" t="str">
        <f>IF(L25="Significativa",IF(H25&lt;0,"Disminución","Aumento"),"Sin cambio")</f>
        <v>Disminución</v>
      </c>
    </row>
    <row r="26" spans="2:13" x14ac:dyDescent="0.2">
      <c r="B26" s="61" t="s">
        <v>165</v>
      </c>
      <c r="C26" s="341">
        <v>2.5033440589904785</v>
      </c>
      <c r="D26" s="64">
        <v>0.19840414822101593</v>
      </c>
      <c r="E26" s="341">
        <v>1.9985464811325073</v>
      </c>
      <c r="F26" s="64">
        <v>0.14495974779129028</v>
      </c>
      <c r="G26" s="8"/>
      <c r="H26" s="330">
        <f>-(C26-E26)</f>
        <v>-0.50479757785797119</v>
      </c>
      <c r="I26" s="64">
        <f>SQRT(D26*D26+F26*F26)</f>
        <v>0.24571840490899607</v>
      </c>
      <c r="J26" s="64">
        <f>H26/I26</f>
        <v>-2.0543743072275245</v>
      </c>
      <c r="K26" s="397">
        <f>IF(J26&gt;0,(1-NORMSDIST(J26)),(NORMSDIST(J26)))</f>
        <v>1.99697389025748E-2</v>
      </c>
      <c r="L26" s="285" t="str">
        <f>IF(K26&lt;0.05,  "Significativa","No significativa")</f>
        <v>Significativa</v>
      </c>
      <c r="M26" s="287" t="str">
        <f>IF(L26="Significativa",IF(H26&lt;0,"Disminución","Aumento"),"Sin cambio")</f>
        <v>Disminución</v>
      </c>
    </row>
    <row r="27" spans="2:13" x14ac:dyDescent="0.2">
      <c r="B27" s="61" t="s">
        <v>166</v>
      </c>
      <c r="C27" s="341">
        <v>1.8879884481430054</v>
      </c>
      <c r="D27" s="64">
        <v>0.13445505499839783</v>
      </c>
      <c r="E27" s="341">
        <v>1.6444077491760254</v>
      </c>
      <c r="F27" s="64">
        <v>0.11025477200746536</v>
      </c>
      <c r="G27" s="8"/>
      <c r="H27" s="330">
        <f>-(C27-E27)</f>
        <v>-0.24358069896697998</v>
      </c>
      <c r="I27" s="64">
        <f>SQRT(D27*D27+F27*F27)</f>
        <v>0.17388006373658929</v>
      </c>
      <c r="J27" s="64">
        <f>H27/I27</f>
        <v>-1.4008546680542981</v>
      </c>
      <c r="K27" s="397">
        <f>IF(J27&gt;0,(1-NORMSDIST(J27)),(NORMSDIST(J27)))</f>
        <v>8.0628768495763725E-2</v>
      </c>
      <c r="L27" s="285" t="str">
        <f>IF(K27&lt;0.05,  "Significativa","No significativa")</f>
        <v>No significativa</v>
      </c>
      <c r="M27" s="287" t="str">
        <f>IF(L27="Significativa",IF(H27&lt;0,"Disminución","Aumento"),"Sin cambio")</f>
        <v>Sin cambio</v>
      </c>
    </row>
    <row r="28" spans="2:13" x14ac:dyDescent="0.2">
      <c r="B28" s="61" t="s">
        <v>95</v>
      </c>
      <c r="C28" s="341">
        <v>10.53482723236084</v>
      </c>
      <c r="D28" s="64">
        <v>0.30539566278457642</v>
      </c>
      <c r="E28" s="341">
        <v>9.6840362548828125</v>
      </c>
      <c r="F28" s="64">
        <v>0.27338036894798279</v>
      </c>
      <c r="G28" s="8"/>
      <c r="H28" s="330">
        <f>-(C28-E28)</f>
        <v>-0.85079097747802734</v>
      </c>
      <c r="I28" s="64">
        <f>SQRT(D28*D28+F28*F28)</f>
        <v>0.40988210130934716</v>
      </c>
      <c r="J28" s="64">
        <f>H28/I28</f>
        <v>-2.0756968278444452</v>
      </c>
      <c r="K28" s="397">
        <f>IF(J28&gt;0,(1-NORMSDIST(J28)),(NORMSDIST(J28)))</f>
        <v>1.8960999760940921E-2</v>
      </c>
      <c r="L28" s="285" t="str">
        <f>IF(K28&lt;0.05,  "Significativa","No significativa")</f>
        <v>Significativa</v>
      </c>
      <c r="M28" s="287" t="str">
        <f>IF(L28="Significativa",IF(H28&lt;0,"Disminución","Aumento"),"Sin cambio")</f>
        <v>Disminución</v>
      </c>
    </row>
    <row r="29" spans="2:13" x14ac:dyDescent="0.2">
      <c r="B29" s="273" t="s">
        <v>16</v>
      </c>
      <c r="C29" s="341"/>
      <c r="D29" s="64"/>
      <c r="E29" s="341"/>
      <c r="F29" s="64"/>
      <c r="G29" s="8"/>
      <c r="H29" s="330"/>
      <c r="I29" s="64"/>
      <c r="J29" s="64"/>
      <c r="K29" s="397"/>
      <c r="L29" s="285"/>
      <c r="M29" s="287"/>
    </row>
    <row r="30" spans="2:13" x14ac:dyDescent="0.2">
      <c r="B30" s="61" t="s">
        <v>167</v>
      </c>
      <c r="C30" s="341">
        <v>9.2339277267456055</v>
      </c>
      <c r="D30" s="64">
        <v>0.46623516082763672</v>
      </c>
      <c r="E30" s="341">
        <v>8.7788152694702148</v>
      </c>
      <c r="F30" s="64">
        <v>0.46098554134368896</v>
      </c>
      <c r="G30" s="8"/>
      <c r="H30" s="330">
        <f>-(C30-E30)</f>
        <v>-0.45511245727539063</v>
      </c>
      <c r="I30" s="64">
        <f>SQRT(D30*D30+F30*F30)</f>
        <v>0.65565455425849539</v>
      </c>
      <c r="J30" s="64">
        <f>H30/I30</f>
        <v>-0.69413451690287509</v>
      </c>
      <c r="K30" s="397">
        <f>IF(J30&gt;0,(1-NORMSDIST(J30)),(NORMSDIST(J30)))</f>
        <v>0.24379892697092992</v>
      </c>
      <c r="L30" s="285" t="str">
        <f>IF(K30&lt;0.05,  "Significativa","No significativa")</f>
        <v>No significativa</v>
      </c>
      <c r="M30" s="287" t="str">
        <f>IF(L30="Significativa",IF(H30&lt;0,"Disminución","Aumento"),"Sin cambio")</f>
        <v>Sin cambio</v>
      </c>
    </row>
    <row r="31" spans="2:13" x14ac:dyDescent="0.2">
      <c r="B31" s="61" t="s">
        <v>168</v>
      </c>
      <c r="C31" s="341">
        <v>10.734989166259766</v>
      </c>
      <c r="D31" s="64">
        <v>0.40322151780128479</v>
      </c>
      <c r="E31" s="341">
        <v>9.1182975769042969</v>
      </c>
      <c r="F31" s="64">
        <v>0.37184777855873108</v>
      </c>
      <c r="G31" s="8"/>
      <c r="H31" s="330">
        <f>-(C31-E31)</f>
        <v>-1.6166915893554687</v>
      </c>
      <c r="I31" s="64">
        <f>SQRT(D31*D31+F31*F31)</f>
        <v>0.5485055722935136</v>
      </c>
      <c r="J31" s="64">
        <f>H31/I31</f>
        <v>-2.9474478857078097</v>
      </c>
      <c r="K31" s="397">
        <f>IF(J31&gt;0,(1-NORMSDIST(J31)),(NORMSDIST(J31)))</f>
        <v>1.6020437705174901E-3</v>
      </c>
      <c r="L31" s="285" t="str">
        <f>IF(K31&lt;0.05,  "Significativa","No significativa")</f>
        <v>Significativa</v>
      </c>
      <c r="M31" s="287" t="str">
        <f>IF(L31="Significativa",IF(H31&lt;0,"Disminución","Aumento"),"Sin cambio")</f>
        <v>Disminución</v>
      </c>
    </row>
    <row r="32" spans="2:13" x14ac:dyDescent="0.2">
      <c r="B32" s="61" t="s">
        <v>169</v>
      </c>
      <c r="C32" s="341">
        <v>0.85666614770889282</v>
      </c>
      <c r="D32" s="64">
        <v>8.6943328380584717E-2</v>
      </c>
      <c r="E32" s="341">
        <v>0.66128265857696533</v>
      </c>
      <c r="F32" s="64">
        <v>8.0820851027965546E-2</v>
      </c>
      <c r="G32" s="8"/>
      <c r="H32" s="330">
        <f>-(C32-E32)</f>
        <v>-0.19538348913192749</v>
      </c>
      <c r="I32" s="64">
        <f>SQRT(D32*D32+F32*F32)</f>
        <v>0.11870615953175634</v>
      </c>
      <c r="J32" s="64">
        <f>H32/I32</f>
        <v>-1.6459422990570123</v>
      </c>
      <c r="K32" s="397">
        <f>IF(J32&gt;0,(1-NORMSDIST(J32)),(NORMSDIST(J32)))</f>
        <v>4.988781959845625E-2</v>
      </c>
      <c r="L32" s="285" t="str">
        <f>IF(K32&lt;0.05,  "Significativa","No significativa")</f>
        <v>Significativa</v>
      </c>
      <c r="M32" s="287" t="str">
        <f>IF(L32="Significativa",IF(H32&lt;0,"Disminución","Aumento"),"Sin cambio")</f>
        <v>Disminución</v>
      </c>
    </row>
    <row r="33" spans="1:13" ht="14.25" x14ac:dyDescent="0.2">
      <c r="B33" s="273" t="s">
        <v>215</v>
      </c>
      <c r="C33" s="341"/>
      <c r="D33" s="64"/>
      <c r="E33" s="341"/>
      <c r="F33" s="64"/>
      <c r="G33" s="8"/>
      <c r="H33" s="330"/>
      <c r="I33" s="64"/>
      <c r="J33" s="64"/>
      <c r="K33" s="397"/>
      <c r="L33" s="285"/>
      <c r="M33" s="287"/>
    </row>
    <row r="34" spans="1:13" x14ac:dyDescent="0.2">
      <c r="B34" s="61" t="s">
        <v>94</v>
      </c>
      <c r="C34" s="341">
        <v>55.709369659423828</v>
      </c>
      <c r="D34" s="64">
        <v>0.71944731473922729</v>
      </c>
      <c r="E34" s="341">
        <v>56.074142456054688</v>
      </c>
      <c r="F34" s="64">
        <v>0.44096153974533081</v>
      </c>
      <c r="G34" s="8"/>
      <c r="H34" s="330">
        <f>-(C34-E34)</f>
        <v>0.36477279663085938</v>
      </c>
      <c r="I34" s="64">
        <f>SQRT(D34*D34+F34*F34)</f>
        <v>0.8438314513100692</v>
      </c>
      <c r="J34" s="64">
        <f>H34/I34</f>
        <v>0.43228158427200192</v>
      </c>
      <c r="K34" s="397">
        <f>IF(J34&gt;0,(1-NORMSDIST(J34)),(NORMSDIST(J34)))</f>
        <v>0.33276838502349781</v>
      </c>
      <c r="L34" s="285" t="str">
        <f>IF(K34&lt;0.05,  "Significativa","No significativa")</f>
        <v>No significativa</v>
      </c>
      <c r="M34" s="287" t="str">
        <f>IF(L34="Significativa",IF(H34&lt;0,"Disminución","Aumento"),"Sin cambio")</f>
        <v>Sin cambio</v>
      </c>
    </row>
    <row r="35" spans="1:13" x14ac:dyDescent="0.2">
      <c r="B35" s="61" t="s">
        <v>217</v>
      </c>
      <c r="C35" s="341">
        <v>19.460494995117188</v>
      </c>
      <c r="D35" s="64">
        <v>0.2910211980342865</v>
      </c>
      <c r="E35" s="341">
        <v>20.609769821166992</v>
      </c>
      <c r="F35" s="64">
        <v>0.345936119556427</v>
      </c>
      <c r="G35" s="8"/>
      <c r="H35" s="330">
        <f>-(C35-E35)</f>
        <v>1.1492748260498047</v>
      </c>
      <c r="I35" s="64">
        <f>SQRT(D35*D35+F35*F35)</f>
        <v>0.45206762383416704</v>
      </c>
      <c r="J35" s="64">
        <f>H35/I35</f>
        <v>2.5422630718438612</v>
      </c>
      <c r="K35" s="397">
        <f>IF(J35&gt;0,(1-NORMSDIST(J35)),(NORMSDIST(J35)))</f>
        <v>5.5068621438287835E-3</v>
      </c>
      <c r="L35" s="285" t="str">
        <f>IF(K35&lt;0.05,  "Significativa","No significativa")</f>
        <v>Significativa</v>
      </c>
      <c r="M35" s="287" t="str">
        <f>IF(L35="Significativa",IF(H35&lt;0,"Disminución","Aumento"),"Sin cambio")</f>
        <v>Aumento</v>
      </c>
    </row>
    <row r="36" spans="1:13" x14ac:dyDescent="0.2">
      <c r="B36" s="61" t="s">
        <v>218</v>
      </c>
      <c r="C36" s="341">
        <v>14.037675857543945</v>
      </c>
      <c r="D36" s="64">
        <v>0.72610104084014893</v>
      </c>
      <c r="E36" s="341">
        <v>13.649638175964355</v>
      </c>
      <c r="F36" s="64">
        <v>0.26818826794624329</v>
      </c>
      <c r="G36" s="8"/>
      <c r="H36" s="330">
        <f>-(C36-E36)</f>
        <v>-0.38803768157958984</v>
      </c>
      <c r="I36" s="64">
        <f>SQRT(D36*D36+F36*F36)</f>
        <v>0.77404629614329501</v>
      </c>
      <c r="J36" s="64">
        <f>H36/I36</f>
        <v>-0.50131068840842885</v>
      </c>
      <c r="K36" s="397">
        <f>IF(J36&gt;0,(1-NORMSDIST(J36)),(NORMSDIST(J36)))</f>
        <v>0.30807624208583551</v>
      </c>
      <c r="L36" s="285" t="str">
        <f>IF(K36&lt;0.05,  "Significativa","No significativa")</f>
        <v>No significativa</v>
      </c>
      <c r="M36" s="287" t="str">
        <f>IF(L36="Significativa",IF(H36&lt;0,"Disminución","Aumento"),"Sin cambio")</f>
        <v>Sin cambio</v>
      </c>
    </row>
    <row r="37" spans="1:13" ht="13.5" thickBot="1" x14ac:dyDescent="0.25">
      <c r="A37" s="77"/>
      <c r="B37" s="213" t="s">
        <v>219</v>
      </c>
      <c r="C37" s="345">
        <v>10.792461395263672</v>
      </c>
      <c r="D37" s="181">
        <v>0.28783917427062988</v>
      </c>
      <c r="E37" s="345">
        <v>9.6664457321166992</v>
      </c>
      <c r="F37" s="181">
        <v>0.23025435209274292</v>
      </c>
      <c r="G37" s="205"/>
      <c r="H37" s="343">
        <f>-(C37-E37)</f>
        <v>-1.1260156631469727</v>
      </c>
      <c r="I37" s="181">
        <f>SQRT(D37*D37+F37*F37)</f>
        <v>0.36860338699264128</v>
      </c>
      <c r="J37" s="181">
        <f>H37/I37</f>
        <v>-3.0548163768485725</v>
      </c>
      <c r="K37" s="401">
        <f>IF(J37&gt;0,(1-NORMSDIST(J37)),(NORMSDIST(J37)))</f>
        <v>1.1259917684680462E-3</v>
      </c>
      <c r="L37" s="286" t="str">
        <f>IF(K37&lt;0.05,  "Significativa","No significativa")</f>
        <v>Significativa</v>
      </c>
      <c r="M37" s="288" t="str">
        <f>IF(L37="Significativa",IF(H37&lt;0,"Disminución","Aumento"),"Sin cambio")</f>
        <v>Disminución</v>
      </c>
    </row>
    <row r="38" spans="1:13" ht="13.5" thickTop="1" x14ac:dyDescent="0.2">
      <c r="B38" s="429" t="s">
        <v>93</v>
      </c>
      <c r="C38" s="429"/>
      <c r="D38" s="429"/>
      <c r="E38" s="429"/>
      <c r="F38" s="429"/>
      <c r="G38" s="429"/>
      <c r="H38" s="429"/>
      <c r="I38" s="429"/>
      <c r="J38" s="429"/>
      <c r="K38" s="429"/>
      <c r="L38" s="429"/>
      <c r="M38" s="429"/>
    </row>
    <row r="39" spans="1:13" x14ac:dyDescent="0.2">
      <c r="B39" s="172" t="s">
        <v>183</v>
      </c>
      <c r="C39" s="172"/>
      <c r="D39" s="172"/>
      <c r="E39" s="172"/>
      <c r="F39" s="172"/>
      <c r="G39" s="172"/>
      <c r="H39" s="172"/>
      <c r="I39" s="172"/>
      <c r="J39" s="172"/>
      <c r="K39" s="172"/>
      <c r="L39" s="164"/>
      <c r="M39" s="164"/>
    </row>
    <row r="40" spans="1:13" s="12" customFormat="1" ht="12.75" customHeight="1" x14ac:dyDescent="0.2">
      <c r="B40" s="146" t="s">
        <v>228</v>
      </c>
      <c r="L40" s="11"/>
      <c r="M40" s="11"/>
    </row>
    <row r="41" spans="1:13" x14ac:dyDescent="0.2">
      <c r="B41" s="58" t="s">
        <v>158</v>
      </c>
    </row>
    <row r="42" spans="1:13" x14ac:dyDescent="0.2">
      <c r="B42" s="144"/>
    </row>
    <row r="50" ht="23.25" customHeight="1" x14ac:dyDescent="0.2"/>
    <row r="51" ht="27" customHeight="1" x14ac:dyDescent="0.2"/>
  </sheetData>
  <mergeCells count="12">
    <mergeCell ref="H7:I7"/>
    <mergeCell ref="B38:M38"/>
    <mergeCell ref="B3:M3"/>
    <mergeCell ref="B4:M4"/>
    <mergeCell ref="B5:M5"/>
    <mergeCell ref="B6:B7"/>
    <mergeCell ref="C6:D6"/>
    <mergeCell ref="E6:F6"/>
    <mergeCell ref="J6:J7"/>
    <mergeCell ref="K6:K7"/>
    <mergeCell ref="L6:L7"/>
    <mergeCell ref="M6:M7"/>
  </mergeCells>
  <printOptions horizontalCentered="1"/>
  <pageMargins left="0.94488188976377963" right="0.86614173228346458" top="0.74803149606299213" bottom="0.98425196850393704" header="0" footer="1.17"/>
  <pageSetup scale="77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6:CG59"/>
  <sheetViews>
    <sheetView zoomScaleNormal="100" zoomScaleSheetLayoutView="100" workbookViewId="0"/>
  </sheetViews>
  <sheetFormatPr baseColWidth="10" defaultRowHeight="12.75" x14ac:dyDescent="0.2"/>
  <cols>
    <col min="1" max="1" width="1.7109375" style="12" customWidth="1"/>
    <col min="2" max="2" width="17.42578125" style="53" bestFit="1" customWidth="1"/>
    <col min="3" max="6" width="10.7109375" style="12" customWidth="1"/>
    <col min="7" max="7" width="1.7109375" style="12" customWidth="1"/>
    <col min="8" max="9" width="10.7109375" style="12" customWidth="1"/>
    <col min="10" max="10" width="12.7109375" style="12" customWidth="1"/>
    <col min="11" max="11" width="11.7109375" style="12" customWidth="1"/>
    <col min="12" max="13" width="16.7109375" style="84" customWidth="1"/>
    <col min="14" max="14" width="1.7109375" style="12" customWidth="1"/>
    <col min="15" max="18" width="9.7109375" style="12" customWidth="1"/>
    <col min="19" max="19" width="9.5703125" style="12" customWidth="1"/>
    <col min="20" max="20" width="10.7109375" style="12" bestFit="1" customWidth="1"/>
    <col min="21" max="21" width="11.28515625" style="12" bestFit="1" customWidth="1"/>
    <col min="22" max="22" width="11.140625" style="12" customWidth="1"/>
    <col min="23" max="24" width="16.7109375" style="84" customWidth="1"/>
    <col min="25" max="25" width="1.7109375" style="12" customWidth="1"/>
    <col min="26" max="29" width="9.7109375" style="12" customWidth="1"/>
    <col min="30" max="30" width="9.5703125" style="12" customWidth="1"/>
    <col min="31" max="31" width="10.7109375" style="12" bestFit="1" customWidth="1"/>
    <col min="32" max="32" width="11.28515625" style="12" bestFit="1" customWidth="1"/>
    <col min="33" max="33" width="10.85546875" style="12" customWidth="1"/>
    <col min="34" max="35" width="16.7109375" style="84" customWidth="1"/>
    <col min="36" max="36" width="0.85546875" style="12" customWidth="1"/>
    <col min="37" max="40" width="9.7109375" style="12" customWidth="1"/>
    <col min="41" max="41" width="9.5703125" style="12" customWidth="1"/>
    <col min="42" max="42" width="10.7109375" style="12" bestFit="1" customWidth="1"/>
    <col min="43" max="43" width="11.28515625" style="12" bestFit="1" customWidth="1"/>
    <col min="44" max="44" width="11.140625" style="12" customWidth="1"/>
    <col min="45" max="46" width="16.7109375" style="84" customWidth="1"/>
    <col min="47" max="47" width="1.7109375" style="12" customWidth="1"/>
    <col min="48" max="48" width="9.7109375" style="12" customWidth="1"/>
    <col min="49" max="49" width="8.7109375" style="12" customWidth="1"/>
    <col min="50" max="50" width="9.7109375" style="12" customWidth="1"/>
    <col min="51" max="51" width="8.7109375" style="12" customWidth="1"/>
    <col min="52" max="52" width="9.7109375" style="12" customWidth="1"/>
    <col min="53" max="53" width="8.7109375" style="12" customWidth="1"/>
    <col min="54" max="54" width="9.7109375" style="12" customWidth="1"/>
    <col min="55" max="55" width="8.7109375" style="12" customWidth="1"/>
    <col min="56" max="60" width="9.7109375" style="12" customWidth="1"/>
    <col min="61" max="61" width="8.7109375" style="12" customWidth="1"/>
    <col min="62" max="62" width="9.7109375" style="12" customWidth="1"/>
    <col min="63" max="63" width="8.7109375" style="12" customWidth="1"/>
    <col min="64" max="64" width="9.7109375" style="12" customWidth="1"/>
    <col min="65" max="65" width="8.7109375" style="12" customWidth="1"/>
    <col min="66" max="66" width="9.7109375" style="12" customWidth="1"/>
    <col min="67" max="67" width="8.7109375" style="12" customWidth="1"/>
    <col min="68" max="68" width="9.7109375" style="12" customWidth="1"/>
    <col min="69" max="69" width="8.7109375" style="12" customWidth="1"/>
    <col min="70" max="70" width="9.7109375" style="12" customWidth="1"/>
    <col min="71" max="71" width="8.7109375" style="12" customWidth="1"/>
    <col min="72" max="73" width="9.7109375" style="12" customWidth="1"/>
    <col min="74" max="16384" width="11.42578125" style="12"/>
  </cols>
  <sheetData>
    <row r="6" spans="1:85" ht="15" customHeight="1" x14ac:dyDescent="0.25">
      <c r="A6" s="43"/>
      <c r="B6" s="468" t="s">
        <v>186</v>
      </c>
      <c r="C6" s="468"/>
      <c r="D6" s="468"/>
      <c r="E6" s="468"/>
      <c r="F6" s="468"/>
      <c r="G6" s="468"/>
      <c r="H6" s="468"/>
      <c r="I6" s="468"/>
      <c r="J6" s="468"/>
      <c r="K6" s="468"/>
      <c r="L6" s="468"/>
      <c r="M6" s="468"/>
      <c r="N6" s="468"/>
      <c r="O6" s="468"/>
      <c r="P6" s="468"/>
      <c r="Q6" s="468"/>
      <c r="R6" s="468"/>
      <c r="S6" s="468"/>
      <c r="T6" s="468"/>
      <c r="U6" s="468"/>
      <c r="V6" s="468"/>
      <c r="W6" s="468"/>
      <c r="X6" s="468"/>
      <c r="Y6" s="468"/>
      <c r="Z6" s="468"/>
      <c r="AA6" s="468"/>
      <c r="AB6" s="468"/>
      <c r="AC6" s="468"/>
      <c r="AD6" s="468"/>
      <c r="AE6" s="468"/>
      <c r="AF6" s="468"/>
      <c r="AG6" s="468"/>
      <c r="AH6" s="468"/>
      <c r="AI6" s="468"/>
      <c r="AJ6" s="468"/>
      <c r="AK6" s="468"/>
      <c r="AL6" s="468"/>
      <c r="AM6" s="468"/>
      <c r="AN6" s="468"/>
      <c r="AO6" s="468"/>
      <c r="AP6" s="468"/>
      <c r="AQ6" s="468"/>
      <c r="AR6" s="468"/>
      <c r="AS6" s="468"/>
      <c r="AT6" s="468"/>
      <c r="AU6" s="468"/>
      <c r="AV6" s="468"/>
      <c r="AW6" s="468"/>
      <c r="AX6" s="468"/>
      <c r="AY6" s="468"/>
      <c r="AZ6" s="468"/>
      <c r="BA6" s="468"/>
      <c r="BB6" s="468"/>
      <c r="BC6" s="468"/>
      <c r="BD6" s="468"/>
      <c r="BE6" s="468"/>
      <c r="BF6" s="468"/>
      <c r="BG6" s="468"/>
      <c r="BH6" s="468"/>
      <c r="BI6" s="468"/>
      <c r="BJ6" s="468"/>
      <c r="BK6" s="468"/>
      <c r="BL6" s="468"/>
      <c r="BM6" s="468"/>
      <c r="BN6" s="468"/>
      <c r="BO6" s="468"/>
      <c r="BP6" s="468"/>
      <c r="BQ6" s="468"/>
      <c r="BR6" s="468"/>
      <c r="BS6" s="468"/>
      <c r="BT6" s="468"/>
      <c r="BU6" s="468"/>
    </row>
    <row r="7" spans="1:85" ht="15.75" customHeight="1" x14ac:dyDescent="0.2">
      <c r="A7" s="3"/>
      <c r="B7" s="469" t="s">
        <v>152</v>
      </c>
      <c r="C7" s="469"/>
      <c r="D7" s="469"/>
      <c r="E7" s="469"/>
      <c r="F7" s="469"/>
      <c r="G7" s="469"/>
      <c r="H7" s="469"/>
      <c r="I7" s="469"/>
      <c r="J7" s="469"/>
      <c r="K7" s="469"/>
      <c r="L7" s="469"/>
      <c r="M7" s="469"/>
      <c r="N7" s="469"/>
      <c r="O7" s="469"/>
      <c r="P7" s="469"/>
      <c r="Q7" s="469"/>
      <c r="R7" s="469"/>
      <c r="S7" s="469"/>
      <c r="T7" s="469"/>
      <c r="U7" s="469"/>
      <c r="V7" s="469"/>
      <c r="W7" s="469"/>
      <c r="X7" s="469"/>
      <c r="Y7" s="469"/>
      <c r="Z7" s="469"/>
      <c r="AA7" s="469"/>
      <c r="AB7" s="469"/>
      <c r="AC7" s="469"/>
      <c r="AD7" s="469"/>
      <c r="AE7" s="469"/>
      <c r="AF7" s="469"/>
      <c r="AG7" s="469"/>
      <c r="AH7" s="469"/>
      <c r="AI7" s="469"/>
      <c r="AJ7" s="469"/>
      <c r="AK7" s="469"/>
      <c r="AL7" s="469"/>
      <c r="AM7" s="469"/>
      <c r="AN7" s="469"/>
      <c r="AO7" s="469"/>
      <c r="AP7" s="469"/>
      <c r="AQ7" s="469"/>
      <c r="AR7" s="469"/>
      <c r="AS7" s="469"/>
      <c r="AT7" s="469"/>
      <c r="AU7" s="469"/>
      <c r="AV7" s="469"/>
      <c r="AW7" s="469"/>
      <c r="AX7" s="469"/>
      <c r="AY7" s="469"/>
      <c r="AZ7" s="469"/>
      <c r="BA7" s="469"/>
      <c r="BB7" s="469"/>
      <c r="BC7" s="469"/>
      <c r="BD7" s="469"/>
      <c r="BE7" s="469"/>
      <c r="BF7" s="469"/>
      <c r="BG7" s="469"/>
      <c r="BH7" s="469"/>
      <c r="BI7" s="469"/>
      <c r="BJ7" s="469"/>
      <c r="BK7" s="469"/>
      <c r="BL7" s="469"/>
      <c r="BM7" s="469"/>
      <c r="BN7" s="469"/>
      <c r="BO7" s="469"/>
      <c r="BP7" s="469"/>
      <c r="BQ7" s="469"/>
      <c r="BR7" s="469"/>
      <c r="BS7" s="469"/>
      <c r="BT7" s="469"/>
      <c r="BU7" s="469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</row>
    <row r="8" spans="1:85" ht="15.75" customHeight="1" thickBot="1" x14ac:dyDescent="0.25">
      <c r="A8" s="42"/>
      <c r="B8" s="470" t="s">
        <v>233</v>
      </c>
      <c r="C8" s="470"/>
      <c r="D8" s="470"/>
      <c r="E8" s="470"/>
      <c r="F8" s="470"/>
      <c r="G8" s="470"/>
      <c r="H8" s="470"/>
      <c r="I8" s="470"/>
      <c r="J8" s="470"/>
      <c r="K8" s="470"/>
      <c r="L8" s="470"/>
      <c r="M8" s="470"/>
      <c r="N8" s="470"/>
      <c r="O8" s="470"/>
      <c r="P8" s="470"/>
      <c r="Q8" s="470"/>
      <c r="R8" s="470"/>
      <c r="S8" s="470"/>
      <c r="T8" s="470"/>
      <c r="U8" s="470"/>
      <c r="V8" s="470"/>
      <c r="W8" s="470"/>
      <c r="X8" s="470"/>
      <c r="Y8" s="470"/>
      <c r="Z8" s="470"/>
      <c r="AA8" s="470"/>
      <c r="AB8" s="470"/>
      <c r="AC8" s="470"/>
      <c r="AD8" s="470"/>
      <c r="AE8" s="470"/>
      <c r="AF8" s="470"/>
      <c r="AG8" s="470"/>
      <c r="AH8" s="470"/>
      <c r="AI8" s="470"/>
      <c r="AJ8" s="470"/>
      <c r="AK8" s="470"/>
      <c r="AL8" s="470"/>
      <c r="AM8" s="470"/>
      <c r="AN8" s="470"/>
      <c r="AO8" s="470"/>
      <c r="AP8" s="470"/>
      <c r="AQ8" s="470"/>
      <c r="AR8" s="470"/>
      <c r="AS8" s="470"/>
      <c r="AT8" s="470"/>
      <c r="AU8" s="470"/>
      <c r="AV8" s="470"/>
      <c r="AW8" s="470"/>
      <c r="AX8" s="470"/>
      <c r="AY8" s="470"/>
      <c r="AZ8" s="470"/>
      <c r="BA8" s="470"/>
      <c r="BB8" s="470"/>
      <c r="BC8" s="470"/>
      <c r="BD8" s="470"/>
      <c r="BE8" s="470"/>
      <c r="BF8" s="470"/>
      <c r="BG8" s="470"/>
      <c r="BH8" s="470"/>
      <c r="BI8" s="470"/>
      <c r="BJ8" s="470"/>
      <c r="BK8" s="470"/>
      <c r="BL8" s="470"/>
      <c r="BM8" s="470"/>
      <c r="BN8" s="470"/>
      <c r="BO8" s="470"/>
      <c r="BP8" s="470"/>
      <c r="BQ8" s="470"/>
      <c r="BR8" s="470"/>
      <c r="BS8" s="470"/>
      <c r="BT8" s="470"/>
      <c r="BU8" s="470"/>
    </row>
    <row r="9" spans="1:85" s="79" customFormat="1" ht="17.25" customHeight="1" thickTop="1" x14ac:dyDescent="0.2">
      <c r="A9" s="229"/>
      <c r="B9" s="471" t="s">
        <v>75</v>
      </c>
      <c r="C9" s="230"/>
      <c r="D9" s="230"/>
      <c r="E9" s="230"/>
      <c r="F9" s="230"/>
      <c r="G9" s="230"/>
      <c r="H9" s="230"/>
      <c r="I9" s="230"/>
      <c r="J9" s="466" t="s">
        <v>150</v>
      </c>
      <c r="K9" s="466" t="s">
        <v>151</v>
      </c>
      <c r="L9" s="477" t="s">
        <v>141</v>
      </c>
      <c r="M9" s="477" t="s">
        <v>87</v>
      </c>
      <c r="N9" s="230"/>
      <c r="O9" s="230"/>
      <c r="P9" s="230"/>
      <c r="Q9" s="230"/>
      <c r="R9" s="230"/>
      <c r="S9" s="230"/>
      <c r="T9" s="230"/>
      <c r="U9" s="466" t="s">
        <v>28</v>
      </c>
      <c r="V9" s="466" t="s">
        <v>151</v>
      </c>
      <c r="W9" s="466" t="s">
        <v>141</v>
      </c>
      <c r="X9" s="466" t="s">
        <v>87</v>
      </c>
      <c r="Y9" s="230"/>
      <c r="Z9" s="478" t="s">
        <v>74</v>
      </c>
      <c r="AA9" s="478"/>
      <c r="AB9" s="478"/>
      <c r="AC9" s="478"/>
      <c r="AD9" s="478"/>
      <c r="AE9" s="478"/>
      <c r="AF9" s="478"/>
      <c r="AG9" s="478"/>
      <c r="AH9" s="478"/>
      <c r="AI9" s="478"/>
      <c r="AJ9" s="478"/>
      <c r="AK9" s="478"/>
      <c r="AL9" s="478"/>
      <c r="AM9" s="478"/>
      <c r="AN9" s="478"/>
      <c r="AO9" s="478"/>
      <c r="AP9" s="478"/>
      <c r="AQ9" s="478"/>
      <c r="AR9" s="478"/>
      <c r="AS9" s="478"/>
      <c r="AT9" s="478"/>
      <c r="AU9" s="231"/>
      <c r="AV9" s="479" t="s">
        <v>73</v>
      </c>
      <c r="AW9" s="479"/>
      <c r="AX9" s="479"/>
      <c r="AY9" s="479"/>
      <c r="AZ9" s="479"/>
      <c r="BA9" s="479"/>
      <c r="BB9" s="479"/>
      <c r="BC9" s="479"/>
      <c r="BD9" s="479"/>
      <c r="BE9" s="479"/>
      <c r="BF9" s="479"/>
      <c r="BG9" s="479"/>
      <c r="BH9" s="479"/>
      <c r="BI9" s="479"/>
      <c r="BJ9" s="479"/>
      <c r="BK9" s="479"/>
      <c r="BL9" s="479"/>
      <c r="BM9" s="479"/>
      <c r="BN9" s="479"/>
      <c r="BO9" s="479"/>
      <c r="BP9" s="479"/>
      <c r="BQ9" s="479"/>
      <c r="BR9" s="479"/>
      <c r="BS9" s="479"/>
      <c r="BT9" s="479"/>
      <c r="BU9" s="479"/>
    </row>
    <row r="10" spans="1:85" s="79" customFormat="1" ht="39" customHeight="1" x14ac:dyDescent="0.2">
      <c r="A10" s="41"/>
      <c r="B10" s="472"/>
      <c r="C10" s="475" t="s">
        <v>184</v>
      </c>
      <c r="D10" s="475"/>
      <c r="E10" s="475"/>
      <c r="F10" s="475"/>
      <c r="G10" s="145"/>
      <c r="H10" s="259" t="s">
        <v>237</v>
      </c>
      <c r="I10" s="259" t="s">
        <v>29</v>
      </c>
      <c r="J10" s="443"/>
      <c r="K10" s="443"/>
      <c r="L10" s="440"/>
      <c r="M10" s="440"/>
      <c r="N10" s="40"/>
      <c r="O10" s="475" t="s">
        <v>72</v>
      </c>
      <c r="P10" s="475"/>
      <c r="Q10" s="475"/>
      <c r="R10" s="475"/>
      <c r="S10" s="259" t="s">
        <v>237</v>
      </c>
      <c r="T10" s="259" t="s">
        <v>29</v>
      </c>
      <c r="U10" s="443"/>
      <c r="V10" s="443"/>
      <c r="W10" s="443"/>
      <c r="X10" s="443"/>
      <c r="Y10" s="40"/>
      <c r="Z10" s="475" t="s">
        <v>127</v>
      </c>
      <c r="AA10" s="475"/>
      <c r="AB10" s="475"/>
      <c r="AC10" s="475"/>
      <c r="AD10" s="259" t="s">
        <v>237</v>
      </c>
      <c r="AE10" s="259" t="s">
        <v>29</v>
      </c>
      <c r="AF10" s="461" t="s">
        <v>28</v>
      </c>
      <c r="AG10" s="443" t="s">
        <v>151</v>
      </c>
      <c r="AH10" s="461" t="s">
        <v>141</v>
      </c>
      <c r="AI10" s="461" t="s">
        <v>87</v>
      </c>
      <c r="AJ10" s="40"/>
      <c r="AK10" s="475" t="s">
        <v>185</v>
      </c>
      <c r="AL10" s="475"/>
      <c r="AM10" s="475"/>
      <c r="AN10" s="475"/>
      <c r="AO10" s="259" t="s">
        <v>237</v>
      </c>
      <c r="AP10" s="259" t="s">
        <v>29</v>
      </c>
      <c r="AQ10" s="443" t="s">
        <v>28</v>
      </c>
      <c r="AR10" s="443" t="s">
        <v>151</v>
      </c>
      <c r="AS10" s="440" t="s">
        <v>141</v>
      </c>
      <c r="AT10" s="440" t="s">
        <v>87</v>
      </c>
      <c r="AU10" s="39"/>
      <c r="AV10" s="442" t="s">
        <v>19</v>
      </c>
      <c r="AW10" s="442"/>
      <c r="AX10" s="442"/>
      <c r="AY10" s="442"/>
      <c r="AZ10" s="442" t="s">
        <v>71</v>
      </c>
      <c r="BA10" s="442"/>
      <c r="BB10" s="442"/>
      <c r="BC10" s="442"/>
      <c r="BD10" s="463" t="s">
        <v>70</v>
      </c>
      <c r="BE10" s="463"/>
      <c r="BF10" s="463"/>
      <c r="BG10" s="463"/>
      <c r="BH10" s="463" t="s">
        <v>220</v>
      </c>
      <c r="BI10" s="463"/>
      <c r="BJ10" s="463"/>
      <c r="BK10" s="463"/>
      <c r="BL10" s="463" t="s">
        <v>225</v>
      </c>
      <c r="BM10" s="463"/>
      <c r="BN10" s="463"/>
      <c r="BO10" s="463"/>
      <c r="BP10" s="463" t="s">
        <v>15</v>
      </c>
      <c r="BQ10" s="463"/>
      <c r="BR10" s="463"/>
      <c r="BS10" s="463"/>
      <c r="BT10" s="463" t="s">
        <v>69</v>
      </c>
      <c r="BU10" s="463"/>
      <c r="BV10" s="38"/>
    </row>
    <row r="11" spans="1:85" s="79" customFormat="1" ht="12.75" customHeight="1" x14ac:dyDescent="0.2">
      <c r="A11" s="41"/>
      <c r="B11" s="472"/>
      <c r="C11" s="476">
        <v>2010</v>
      </c>
      <c r="D11" s="476"/>
      <c r="E11" s="476">
        <v>2012</v>
      </c>
      <c r="F11" s="476"/>
      <c r="G11" s="256"/>
      <c r="H11" s="474" t="s">
        <v>207</v>
      </c>
      <c r="I11" s="474"/>
      <c r="J11" s="443"/>
      <c r="K11" s="443"/>
      <c r="L11" s="440"/>
      <c r="M11" s="440"/>
      <c r="N11" s="40"/>
      <c r="O11" s="476">
        <v>2010</v>
      </c>
      <c r="P11" s="476"/>
      <c r="Q11" s="476">
        <v>2012</v>
      </c>
      <c r="R11" s="476"/>
      <c r="S11" s="474" t="s">
        <v>207</v>
      </c>
      <c r="T11" s="474"/>
      <c r="U11" s="443"/>
      <c r="V11" s="443"/>
      <c r="W11" s="443"/>
      <c r="X11" s="443"/>
      <c r="Y11" s="40"/>
      <c r="Z11" s="476">
        <v>2010</v>
      </c>
      <c r="AA11" s="476"/>
      <c r="AB11" s="476">
        <v>2012</v>
      </c>
      <c r="AC11" s="476"/>
      <c r="AD11" s="474" t="s">
        <v>207</v>
      </c>
      <c r="AE11" s="474"/>
      <c r="AF11" s="443"/>
      <c r="AG11" s="443"/>
      <c r="AH11" s="443"/>
      <c r="AI11" s="443"/>
      <c r="AJ11" s="40"/>
      <c r="AK11" s="476">
        <v>2010</v>
      </c>
      <c r="AL11" s="476"/>
      <c r="AM11" s="476">
        <v>2012</v>
      </c>
      <c r="AN11" s="476"/>
      <c r="AO11" s="474" t="s">
        <v>207</v>
      </c>
      <c r="AP11" s="474"/>
      <c r="AQ11" s="443"/>
      <c r="AR11" s="443"/>
      <c r="AS11" s="440"/>
      <c r="AT11" s="440"/>
      <c r="AU11" s="39"/>
      <c r="AV11" s="480">
        <v>2010</v>
      </c>
      <c r="AW11" s="480"/>
      <c r="AX11" s="480">
        <v>2012</v>
      </c>
      <c r="AY11" s="480"/>
      <c r="AZ11" s="480">
        <v>2010</v>
      </c>
      <c r="BA11" s="480"/>
      <c r="BB11" s="480">
        <v>2012</v>
      </c>
      <c r="BC11" s="480"/>
      <c r="BD11" s="480">
        <v>2010</v>
      </c>
      <c r="BE11" s="480"/>
      <c r="BF11" s="480">
        <v>2012</v>
      </c>
      <c r="BG11" s="480"/>
      <c r="BH11" s="480">
        <v>2010</v>
      </c>
      <c r="BI11" s="480"/>
      <c r="BJ11" s="480">
        <v>2012</v>
      </c>
      <c r="BK11" s="480"/>
      <c r="BL11" s="480">
        <v>2010</v>
      </c>
      <c r="BM11" s="480"/>
      <c r="BN11" s="480">
        <v>2012</v>
      </c>
      <c r="BO11" s="480"/>
      <c r="BP11" s="480">
        <v>2010</v>
      </c>
      <c r="BQ11" s="480"/>
      <c r="BR11" s="480">
        <v>2012</v>
      </c>
      <c r="BS11" s="480"/>
      <c r="BT11" s="309">
        <v>2010</v>
      </c>
      <c r="BU11" s="309">
        <v>2012</v>
      </c>
      <c r="BV11" s="38"/>
    </row>
    <row r="12" spans="1:85" s="53" customFormat="1" ht="42" customHeight="1" thickBot="1" x14ac:dyDescent="0.25">
      <c r="A12" s="37"/>
      <c r="B12" s="473"/>
      <c r="C12" s="325" t="s">
        <v>226</v>
      </c>
      <c r="D12" s="327" t="s">
        <v>234</v>
      </c>
      <c r="E12" s="325" t="s">
        <v>226</v>
      </c>
      <c r="F12" s="327" t="s">
        <v>234</v>
      </c>
      <c r="G12" s="257"/>
      <c r="H12" s="425"/>
      <c r="I12" s="425"/>
      <c r="J12" s="444"/>
      <c r="K12" s="444"/>
      <c r="L12" s="441"/>
      <c r="M12" s="441"/>
      <c r="N12" s="232"/>
      <c r="O12" s="325" t="s">
        <v>226</v>
      </c>
      <c r="P12" s="327" t="s">
        <v>234</v>
      </c>
      <c r="Q12" s="325" t="s">
        <v>226</v>
      </c>
      <c r="R12" s="327" t="s">
        <v>234</v>
      </c>
      <c r="S12" s="425"/>
      <c r="T12" s="425"/>
      <c r="U12" s="444"/>
      <c r="V12" s="444"/>
      <c r="W12" s="444"/>
      <c r="X12" s="444"/>
      <c r="Y12" s="232"/>
      <c r="Z12" s="325" t="s">
        <v>226</v>
      </c>
      <c r="AA12" s="327" t="s">
        <v>234</v>
      </c>
      <c r="AB12" s="325" t="s">
        <v>226</v>
      </c>
      <c r="AC12" s="327" t="s">
        <v>234</v>
      </c>
      <c r="AD12" s="425"/>
      <c r="AE12" s="425"/>
      <c r="AF12" s="444"/>
      <c r="AG12" s="444"/>
      <c r="AH12" s="444"/>
      <c r="AI12" s="444"/>
      <c r="AJ12" s="232"/>
      <c r="AK12" s="325" t="s">
        <v>226</v>
      </c>
      <c r="AL12" s="327" t="s">
        <v>234</v>
      </c>
      <c r="AM12" s="325" t="s">
        <v>226</v>
      </c>
      <c r="AN12" s="327" t="s">
        <v>234</v>
      </c>
      <c r="AO12" s="425"/>
      <c r="AP12" s="425"/>
      <c r="AQ12" s="444"/>
      <c r="AR12" s="444"/>
      <c r="AS12" s="441"/>
      <c r="AT12" s="441"/>
      <c r="AU12" s="233"/>
      <c r="AV12" s="235" t="s">
        <v>78</v>
      </c>
      <c r="AW12" s="325" t="s">
        <v>149</v>
      </c>
      <c r="AX12" s="235" t="s">
        <v>78</v>
      </c>
      <c r="AY12" s="325" t="s">
        <v>149</v>
      </c>
      <c r="AZ12" s="235" t="s">
        <v>78</v>
      </c>
      <c r="BA12" s="325" t="s">
        <v>149</v>
      </c>
      <c r="BB12" s="235" t="s">
        <v>78</v>
      </c>
      <c r="BC12" s="325" t="s">
        <v>149</v>
      </c>
      <c r="BD12" s="235" t="s">
        <v>78</v>
      </c>
      <c r="BE12" s="325" t="s">
        <v>149</v>
      </c>
      <c r="BF12" s="235" t="s">
        <v>78</v>
      </c>
      <c r="BG12" s="325" t="s">
        <v>149</v>
      </c>
      <c r="BH12" s="235" t="s">
        <v>78</v>
      </c>
      <c r="BI12" s="325" t="s">
        <v>149</v>
      </c>
      <c r="BJ12" s="235" t="s">
        <v>78</v>
      </c>
      <c r="BK12" s="325" t="s">
        <v>149</v>
      </c>
      <c r="BL12" s="235" t="s">
        <v>78</v>
      </c>
      <c r="BM12" s="325" t="s">
        <v>149</v>
      </c>
      <c r="BN12" s="235" t="s">
        <v>78</v>
      </c>
      <c r="BO12" s="325" t="s">
        <v>149</v>
      </c>
      <c r="BP12" s="235" t="s">
        <v>78</v>
      </c>
      <c r="BQ12" s="325" t="s">
        <v>149</v>
      </c>
      <c r="BR12" s="235" t="s">
        <v>78</v>
      </c>
      <c r="BS12" s="325" t="s">
        <v>149</v>
      </c>
      <c r="BT12" s="235" t="s">
        <v>78</v>
      </c>
      <c r="BU12" s="235" t="s">
        <v>78</v>
      </c>
    </row>
    <row r="13" spans="1:85" x14ac:dyDescent="0.2">
      <c r="A13" s="24"/>
      <c r="B13" s="35" t="s">
        <v>68</v>
      </c>
      <c r="C13" s="352">
        <v>1.9119353294372559</v>
      </c>
      <c r="D13" s="352">
        <v>3.3182933926582336E-2</v>
      </c>
      <c r="E13" s="352">
        <v>1.826069712638855</v>
      </c>
      <c r="F13" s="352">
        <v>3.7682767957448959E-2</v>
      </c>
      <c r="G13" s="33"/>
      <c r="H13" s="341">
        <f t="shared" ref="H13:H45" si="0">-(C13-E13)</f>
        <v>-8.5865616798400879E-2</v>
      </c>
      <c r="I13" s="64">
        <f t="shared" ref="I13:I45" si="1">SQRT(D13*D13+F13*F13)</f>
        <v>5.0210537787509016E-2</v>
      </c>
      <c r="J13" s="64">
        <f t="shared" ref="J13:J44" si="2">H13/I13</f>
        <v>-1.7101114742443937</v>
      </c>
      <c r="K13" s="402">
        <f>IF(J13&gt;0,(1-NORMSDIST(J13)),(NORMSDIST(J13)))</f>
        <v>4.3622630694305324E-2</v>
      </c>
      <c r="L13" s="282" t="str">
        <f t="shared" ref="L13:L44" si="3">IF(K13&lt;0.05,  "Significativa","No significativa")</f>
        <v>Significativa</v>
      </c>
      <c r="M13" s="282" t="str">
        <f t="shared" ref="M13:M44" si="4">IF(L13="Significativa",IF(H13&lt;0,"Disminución","Aumento"),"Sin cambio")</f>
        <v>Disminución</v>
      </c>
      <c r="N13" s="34"/>
      <c r="O13" s="352">
        <v>0.1211850494146347</v>
      </c>
      <c r="P13" s="352">
        <v>6.8962140940129757E-3</v>
      </c>
      <c r="Q13" s="352">
        <v>0.11473087966442108</v>
      </c>
      <c r="R13" s="352">
        <v>5.1170764490962029E-3</v>
      </c>
      <c r="S13" s="341">
        <f t="shared" ref="S13:S45" si="5">-(O13-Q13)</f>
        <v>-6.454169750213623E-3</v>
      </c>
      <c r="T13" s="64">
        <f t="shared" ref="T13:T45" si="6">SQRT(P13*P13+R13*R13)</f>
        <v>8.5873302147034154E-3</v>
      </c>
      <c r="U13" s="64">
        <f t="shared" ref="U13:U44" si="7">S13/T13</f>
        <v>-0.75159212337760717</v>
      </c>
      <c r="V13" s="64">
        <f>IF(U13&gt;0,(1-NORMSDIST(U13)),(NORMSDIST(U13)))</f>
        <v>0.22614819077233844</v>
      </c>
      <c r="W13" s="289" t="str">
        <f t="shared" ref="W13:W44" si="8">IF(V13&lt;0.05,  "Significativa","No significativa")</f>
        <v>No significativa</v>
      </c>
      <c r="X13" s="282" t="str">
        <f t="shared" ref="X13:X44" si="9">IF(W13="Significativa",IF(S13&lt;0,"Disminución","Aumento"),"Sin cambio")</f>
        <v>Sin cambio</v>
      </c>
      <c r="Y13" s="287"/>
      <c r="Z13" s="352">
        <v>0.6593279242515564</v>
      </c>
      <c r="AA13" s="352">
        <v>2.7652445714920759E-3</v>
      </c>
      <c r="AB13" s="352">
        <v>0.6521725058555603</v>
      </c>
      <c r="AC13" s="352">
        <v>3.1402313616126776E-3</v>
      </c>
      <c r="AD13" s="341">
        <f t="shared" ref="AD13" si="10">-(Z13-AB13)</f>
        <v>-7.1554183959960938E-3</v>
      </c>
      <c r="AE13" s="64">
        <f t="shared" ref="AE13" si="11">SQRT(AA13*AA13+AC13*AC13)</f>
        <v>4.1842120577980039E-3</v>
      </c>
      <c r="AF13" s="64">
        <f t="shared" ref="AF13:AF44" si="12">AD13/AE13</f>
        <v>-1.7100993680902794</v>
      </c>
      <c r="AG13" s="402">
        <f>IF(AF13&gt;0,(1-NORMSDIST(AF13)),(NORMSDIST(AF13)))</f>
        <v>4.3623749817054636E-2</v>
      </c>
      <c r="AH13" s="287" t="str">
        <f t="shared" ref="AH13:AH44" si="13">IF(AG13&lt;0.05,  "Significativa","No significativa")</f>
        <v>Significativa</v>
      </c>
      <c r="AI13" s="287" t="str">
        <f t="shared" ref="AI13:AI44" si="14">IF(AH13="Significativa",IF(AD13&lt;0,"Disminución","Aumento"),"Sin cambio")</f>
        <v>Disminución</v>
      </c>
      <c r="AJ13" s="34"/>
      <c r="AK13" s="352">
        <v>0.25074285268783569</v>
      </c>
      <c r="AL13" s="352">
        <v>1.3416489586234093E-2</v>
      </c>
      <c r="AM13" s="352">
        <v>0.24585364758968353</v>
      </c>
      <c r="AN13" s="352">
        <v>9.4998246058821678E-3</v>
      </c>
      <c r="AO13" s="403">
        <f t="shared" ref="AO13:AO45" si="15">-(AK13-AM13)</f>
        <v>-4.8892050981521606E-3</v>
      </c>
      <c r="AP13" s="64">
        <f t="shared" ref="AP13:AP45" si="16">SQRT(AL13*AL13+AN13*AN13)</f>
        <v>1.6439247560641336E-2</v>
      </c>
      <c r="AQ13" s="64">
        <f t="shared" ref="AQ13:AQ44" si="17">AO13/AP13</f>
        <v>-0.29741051590815148</v>
      </c>
      <c r="AR13" s="402">
        <f>IF(AQ13&gt;0,(1-NORMSDIST(AQ13)),(NORMSDIST(AQ13)))</f>
        <v>0.38307655809228014</v>
      </c>
      <c r="AS13" s="282" t="str">
        <f t="shared" ref="AS13:AS44" si="18">IF(AR13&lt;0.05,  "Significativa","No significativa")</f>
        <v>No significativa</v>
      </c>
      <c r="AT13" s="282" t="str">
        <f t="shared" ref="AT13:AT44" si="19">IF(AS13="Significativa",IF(AO13&lt;0,"Disminución","Aumento"),"Sin cambio")</f>
        <v>Sin cambio</v>
      </c>
      <c r="AU13" s="32"/>
      <c r="AV13" s="328">
        <v>15.632672309875488</v>
      </c>
      <c r="AW13" s="352">
        <v>0.72023314237594604</v>
      </c>
      <c r="AX13" s="328">
        <v>14.382347106933594</v>
      </c>
      <c r="AY13" s="352">
        <v>0.72005254030227661</v>
      </c>
      <c r="AZ13" s="328">
        <v>13.395940780639648</v>
      </c>
      <c r="BA13" s="352">
        <v>1.0926288366317749</v>
      </c>
      <c r="BB13" s="328">
        <v>12.23409366607666</v>
      </c>
      <c r="BC13" s="352">
        <v>0.82195466756820679</v>
      </c>
      <c r="BD13" s="330">
        <v>41.083206176757813</v>
      </c>
      <c r="BE13" s="71">
        <v>1.1614090204238892</v>
      </c>
      <c r="BF13" s="328">
        <v>42.985031127929688</v>
      </c>
      <c r="BG13" s="352">
        <v>1.1909666061401367</v>
      </c>
      <c r="BH13" s="328">
        <v>7.5218939781188965</v>
      </c>
      <c r="BI13" s="71">
        <v>1.9309133291244507</v>
      </c>
      <c r="BJ13" s="328">
        <v>5.7405271530151367</v>
      </c>
      <c r="BK13" s="352">
        <v>0.97919952869415283</v>
      </c>
      <c r="BL13" s="328">
        <v>3.0461339950561523</v>
      </c>
      <c r="BM13" s="352">
        <v>0.7041391134262085</v>
      </c>
      <c r="BN13" s="328">
        <v>2.0024330615997314</v>
      </c>
      <c r="BO13" s="352">
        <v>0.55609732866287231</v>
      </c>
      <c r="BP13" s="328">
        <v>19.320152282714844</v>
      </c>
      <c r="BQ13" s="352">
        <v>1.3486602306365967</v>
      </c>
      <c r="BR13" s="328">
        <v>22.655567169189453</v>
      </c>
      <c r="BS13" s="352">
        <v>1.0427204370498657</v>
      </c>
      <c r="BT13" s="328">
        <v>100</v>
      </c>
      <c r="BU13" s="328">
        <v>100</v>
      </c>
    </row>
    <row r="14" spans="1:85" ht="13.5" customHeight="1" x14ac:dyDescent="0.2">
      <c r="A14" s="24"/>
      <c r="B14" s="35" t="s">
        <v>67</v>
      </c>
      <c r="C14" s="352">
        <v>2.1371011734008789</v>
      </c>
      <c r="D14" s="352">
        <v>6.8040803074836731E-2</v>
      </c>
      <c r="E14" s="352">
        <v>1.9112646579742432</v>
      </c>
      <c r="F14" s="352">
        <v>5.5232163518667221E-2</v>
      </c>
      <c r="G14" s="33"/>
      <c r="H14" s="341">
        <f t="shared" si="0"/>
        <v>-0.22583651542663574</v>
      </c>
      <c r="I14" s="64">
        <f t="shared" si="1"/>
        <v>8.7636423763304633E-2</v>
      </c>
      <c r="J14" s="64">
        <f t="shared" si="2"/>
        <v>-2.5769709183545966</v>
      </c>
      <c r="K14" s="402">
        <f t="shared" ref="K14:K44" si="20">IF(J14&gt;0,(1-NORMSDIST(J14)),(NORMSDIST(J14)))</f>
        <v>4.9835167940325336E-3</v>
      </c>
      <c r="L14" s="282" t="str">
        <f t="shared" si="3"/>
        <v>Significativa</v>
      </c>
      <c r="M14" s="282" t="str">
        <f t="shared" si="4"/>
        <v>Disminución</v>
      </c>
      <c r="N14" s="34"/>
      <c r="O14" s="352">
        <v>0.11226971447467804</v>
      </c>
      <c r="P14" s="352">
        <v>7.2493944317102432E-3</v>
      </c>
      <c r="Q14" s="352">
        <v>9.6230193972587585E-2</v>
      </c>
      <c r="R14" s="352">
        <v>5.9457365423440933E-3</v>
      </c>
      <c r="S14" s="341">
        <f t="shared" si="5"/>
        <v>-1.6039520502090454E-2</v>
      </c>
      <c r="T14" s="64">
        <f t="shared" si="6"/>
        <v>9.3757934414894929E-3</v>
      </c>
      <c r="U14" s="64">
        <f t="shared" si="7"/>
        <v>-1.7107374007529674</v>
      </c>
      <c r="V14" s="64">
        <f t="shared" ref="V14:V44" si="21">IF(U14&gt;0,(1-NORMSDIST(U14)),(NORMSDIST(U14)))</f>
        <v>4.356480006316691E-2</v>
      </c>
      <c r="W14" s="289" t="str">
        <f t="shared" si="8"/>
        <v>Significativa</v>
      </c>
      <c r="X14" s="282" t="str">
        <f t="shared" si="9"/>
        <v>Disminución</v>
      </c>
      <c r="Y14" s="287"/>
      <c r="Z14" s="352">
        <v>0.67809176445007324</v>
      </c>
      <c r="AA14" s="352">
        <v>5.6700673885643482E-3</v>
      </c>
      <c r="AB14" s="352">
        <v>0.65927207469940186</v>
      </c>
      <c r="AC14" s="352">
        <v>4.6026804484426975E-3</v>
      </c>
      <c r="AD14" s="341">
        <f t="shared" ref="AD14:AD45" si="22">-(Z14-AB14)</f>
        <v>-1.8819689750671387E-2</v>
      </c>
      <c r="AE14" s="64">
        <f t="shared" ref="AE14:AE45" si="23">SQRT(AA14*AA14+AC14*AC14)</f>
        <v>7.3030357729739759E-3</v>
      </c>
      <c r="AF14" s="64">
        <f t="shared" si="12"/>
        <v>-2.5769680357196916</v>
      </c>
      <c r="AG14" s="402">
        <f t="shared" ref="AG14:AG44" si="24">IF(AF14&gt;0,(1-NORMSDIST(AF14)),(NORMSDIST(AF14)))</f>
        <v>4.9835583539290578E-3</v>
      </c>
      <c r="AH14" s="287" t="str">
        <f t="shared" si="13"/>
        <v>Significativa</v>
      </c>
      <c r="AI14" s="287" t="str">
        <f t="shared" si="14"/>
        <v>Disminución</v>
      </c>
      <c r="AJ14" s="34"/>
      <c r="AK14" s="352">
        <v>0.21373578906059265</v>
      </c>
      <c r="AL14" s="352">
        <v>1.1083228513598442E-2</v>
      </c>
      <c r="AM14" s="352">
        <v>0.19916197657585144</v>
      </c>
      <c r="AN14" s="352">
        <v>9.8521048203110695E-3</v>
      </c>
      <c r="AO14" s="403">
        <f t="shared" si="15"/>
        <v>-1.4573812484741211E-2</v>
      </c>
      <c r="AP14" s="64">
        <f t="shared" si="16"/>
        <v>1.4829090453397272E-2</v>
      </c>
      <c r="AQ14" s="64">
        <f t="shared" si="17"/>
        <v>-0.98278532527275952</v>
      </c>
      <c r="AR14" s="402">
        <f t="shared" ref="AR14:AR44" si="25">IF(AQ14&gt;0,(1-NORMSDIST(AQ14)),(NORMSDIST(AQ14)))</f>
        <v>0.162856552881015</v>
      </c>
      <c r="AS14" s="282" t="str">
        <f t="shared" si="18"/>
        <v>No significativa</v>
      </c>
      <c r="AT14" s="282" t="str">
        <f t="shared" si="19"/>
        <v>Sin cambio</v>
      </c>
      <c r="AU14" s="32"/>
      <c r="AV14" s="328">
        <v>13.793672561645508</v>
      </c>
      <c r="AW14" s="352">
        <v>0.63286155462265015</v>
      </c>
      <c r="AX14" s="328">
        <v>13.326544761657715</v>
      </c>
      <c r="AY14" s="352">
        <v>0.61577260494232178</v>
      </c>
      <c r="AZ14" s="328">
        <v>18.56988525390625</v>
      </c>
      <c r="BA14" s="352">
        <v>0.87335288524627686</v>
      </c>
      <c r="BB14" s="328">
        <v>14.419910430908203</v>
      </c>
      <c r="BC14" s="352">
        <v>0.9460492730140686</v>
      </c>
      <c r="BD14" s="330">
        <v>36.173954010009766</v>
      </c>
      <c r="BE14" s="71">
        <v>1.1966483592987061</v>
      </c>
      <c r="BF14" s="328">
        <v>42.518165588378906</v>
      </c>
      <c r="BG14" s="352">
        <v>1.1826010942459106</v>
      </c>
      <c r="BH14" s="328">
        <v>10.484375</v>
      </c>
      <c r="BI14" s="71">
        <v>1.0939007997512817</v>
      </c>
      <c r="BJ14" s="328">
        <v>9.2066736221313477</v>
      </c>
      <c r="BK14" s="352">
        <v>1.2442194223403931</v>
      </c>
      <c r="BL14" s="328">
        <v>4.7196369171142578</v>
      </c>
      <c r="BM14" s="352">
        <v>0.83281511068344116</v>
      </c>
      <c r="BN14" s="328">
        <v>4.3179397583007812</v>
      </c>
      <c r="BO14" s="352">
        <v>0.7594800591468811</v>
      </c>
      <c r="BP14" s="328">
        <v>16.258474349975586</v>
      </c>
      <c r="BQ14" s="352">
        <v>1.2267816066741943</v>
      </c>
      <c r="BR14" s="328">
        <v>16.210763931274414</v>
      </c>
      <c r="BS14" s="352">
        <v>1.425458550453186</v>
      </c>
      <c r="BT14" s="328">
        <v>100</v>
      </c>
      <c r="BU14" s="328">
        <v>100</v>
      </c>
    </row>
    <row r="15" spans="1:85" x14ac:dyDescent="0.2">
      <c r="A15" s="24"/>
      <c r="B15" s="35" t="s">
        <v>66</v>
      </c>
      <c r="C15" s="352">
        <v>2.2647943496704102</v>
      </c>
      <c r="D15" s="352">
        <v>0.12815555930137634</v>
      </c>
      <c r="E15" s="352">
        <v>2.0763552188873291</v>
      </c>
      <c r="F15" s="352">
        <v>7.2334207594394684E-2</v>
      </c>
      <c r="G15" s="33"/>
      <c r="H15" s="341">
        <f t="shared" si="0"/>
        <v>-0.18843913078308105</v>
      </c>
      <c r="I15" s="64">
        <f t="shared" si="1"/>
        <v>0.14716006580644619</v>
      </c>
      <c r="J15" s="64">
        <f t="shared" si="2"/>
        <v>-1.2805045292037827</v>
      </c>
      <c r="K15" s="402">
        <f t="shared" si="20"/>
        <v>0.10018387643566781</v>
      </c>
      <c r="L15" s="282" t="str">
        <f t="shared" si="3"/>
        <v>No significativa</v>
      </c>
      <c r="M15" s="282" t="str">
        <f t="shared" si="4"/>
        <v>Sin cambio</v>
      </c>
      <c r="N15" s="34"/>
      <c r="O15" s="352">
        <v>0.11699432879686356</v>
      </c>
      <c r="P15" s="352">
        <v>1.1194842867553234E-2</v>
      </c>
      <c r="Q15" s="352">
        <v>0.10419439524412155</v>
      </c>
      <c r="R15" s="352">
        <v>6.856127642095089E-3</v>
      </c>
      <c r="S15" s="341">
        <f t="shared" si="5"/>
        <v>-1.2799933552742004E-2</v>
      </c>
      <c r="T15" s="64">
        <f t="shared" si="6"/>
        <v>1.3127489976149587E-2</v>
      </c>
      <c r="U15" s="64">
        <f t="shared" si="7"/>
        <v>-0.97504805381663229</v>
      </c>
      <c r="V15" s="64">
        <f t="shared" si="21"/>
        <v>0.16476821201319644</v>
      </c>
      <c r="W15" s="289" t="str">
        <f t="shared" si="8"/>
        <v>No significativa</v>
      </c>
      <c r="X15" s="282" t="str">
        <f t="shared" si="9"/>
        <v>Sin cambio</v>
      </c>
      <c r="Y15" s="287"/>
      <c r="Z15" s="352">
        <v>0.68873286247253418</v>
      </c>
      <c r="AA15" s="352">
        <v>1.0679630562663078E-2</v>
      </c>
      <c r="AB15" s="352">
        <v>0.67302960157394409</v>
      </c>
      <c r="AC15" s="352">
        <v>6.0278512537479401E-3</v>
      </c>
      <c r="AD15" s="341">
        <f t="shared" si="22"/>
        <v>-1.5703260898590088E-2</v>
      </c>
      <c r="AE15" s="64">
        <f t="shared" si="23"/>
        <v>1.2263339663088433E-2</v>
      </c>
      <c r="AF15" s="64">
        <f t="shared" si="12"/>
        <v>-1.2805044408788182</v>
      </c>
      <c r="AG15" s="402">
        <f t="shared" si="24"/>
        <v>0.10018389195735762</v>
      </c>
      <c r="AH15" s="287" t="str">
        <f t="shared" si="13"/>
        <v>No significativa</v>
      </c>
      <c r="AI15" s="287" t="str">
        <f t="shared" si="14"/>
        <v>Sin cambio</v>
      </c>
      <c r="AJ15" s="34"/>
      <c r="AK15" s="352">
        <v>0.21347060799598694</v>
      </c>
      <c r="AL15" s="352">
        <v>1.4571766369044781E-2</v>
      </c>
      <c r="AM15" s="352">
        <v>0.20264136791229248</v>
      </c>
      <c r="AN15" s="352">
        <v>1.2255332432687283E-2</v>
      </c>
      <c r="AO15" s="403">
        <f t="shared" si="15"/>
        <v>-1.0829240083694458E-2</v>
      </c>
      <c r="AP15" s="64">
        <f t="shared" si="16"/>
        <v>1.9040208721274599E-2</v>
      </c>
      <c r="AQ15" s="64">
        <f t="shared" si="17"/>
        <v>-0.56875637458713335</v>
      </c>
      <c r="AR15" s="402">
        <f t="shared" si="25"/>
        <v>0.2847607420668597</v>
      </c>
      <c r="AS15" s="282" t="str">
        <f t="shared" si="18"/>
        <v>No significativa</v>
      </c>
      <c r="AT15" s="282" t="str">
        <f t="shared" si="19"/>
        <v>Sin cambio</v>
      </c>
      <c r="AU15" s="32"/>
      <c r="AV15" s="328">
        <v>11.539047241210938</v>
      </c>
      <c r="AW15" s="352">
        <v>0.61848455667495728</v>
      </c>
      <c r="AX15" s="328">
        <v>13.927218437194824</v>
      </c>
      <c r="AY15" s="352">
        <v>0.86848008632659912</v>
      </c>
      <c r="AZ15" s="328">
        <v>13.496086120605469</v>
      </c>
      <c r="BA15" s="352">
        <v>0.96365910768508911</v>
      </c>
      <c r="BB15" s="328">
        <v>12.186999320983887</v>
      </c>
      <c r="BC15" s="352">
        <v>0.96350067853927612</v>
      </c>
      <c r="BD15" s="330">
        <v>33.837894439697266</v>
      </c>
      <c r="BE15" s="71">
        <v>1.995947003364563</v>
      </c>
      <c r="BF15" s="328">
        <v>37.370822906494141</v>
      </c>
      <c r="BG15" s="352">
        <v>1.4997056722640991</v>
      </c>
      <c r="BH15" s="328">
        <v>11.070453643798828</v>
      </c>
      <c r="BI15" s="71">
        <v>1.350034236907959</v>
      </c>
      <c r="BJ15" s="328">
        <v>10.07275390625</v>
      </c>
      <c r="BK15" s="352">
        <v>1.2763546705245972</v>
      </c>
      <c r="BL15" s="328">
        <v>6.1354351043701172</v>
      </c>
      <c r="BM15" s="352">
        <v>1.0256748199462891</v>
      </c>
      <c r="BN15" s="328">
        <v>5.3430519104003906</v>
      </c>
      <c r="BO15" s="352">
        <v>1.2262669801712036</v>
      </c>
      <c r="BP15" s="328">
        <v>23.921083450317383</v>
      </c>
      <c r="BQ15" s="352">
        <v>1.6197363138198853</v>
      </c>
      <c r="BR15" s="328">
        <v>21.099153518676758</v>
      </c>
      <c r="BS15" s="352">
        <v>1.1883004903793335</v>
      </c>
      <c r="BT15" s="328">
        <v>100</v>
      </c>
      <c r="BU15" s="328">
        <v>100</v>
      </c>
    </row>
    <row r="16" spans="1:85" x14ac:dyDescent="0.2">
      <c r="A16" s="24"/>
      <c r="B16" s="35" t="s">
        <v>65</v>
      </c>
      <c r="C16" s="352">
        <v>2.5600471496582031</v>
      </c>
      <c r="D16" s="352">
        <v>8.2002118229866028E-2</v>
      </c>
      <c r="E16" s="352">
        <v>2.0781724452972412</v>
      </c>
      <c r="F16" s="352">
        <v>4.7657523304224014E-2</v>
      </c>
      <c r="G16" s="33"/>
      <c r="H16" s="341">
        <f t="shared" si="0"/>
        <v>-0.48187470436096191</v>
      </c>
      <c r="I16" s="64">
        <f t="shared" si="1"/>
        <v>9.4845067988154147E-2</v>
      </c>
      <c r="J16" s="64">
        <f t="shared" si="2"/>
        <v>-5.0806511564855068</v>
      </c>
      <c r="K16" s="402">
        <f t="shared" si="20"/>
        <v>1.8807164797498623E-7</v>
      </c>
      <c r="L16" s="282" t="str">
        <f t="shared" si="3"/>
        <v>Significativa</v>
      </c>
      <c r="M16" s="282" t="str">
        <f t="shared" si="4"/>
        <v>Disminución</v>
      </c>
      <c r="N16" s="34"/>
      <c r="O16" s="352">
        <v>0.21436305344104767</v>
      </c>
      <c r="P16" s="352">
        <v>1.2090388685464859E-2</v>
      </c>
      <c r="Q16" s="352">
        <v>0.15408830344676971</v>
      </c>
      <c r="R16" s="352">
        <v>8.1672128289937973E-3</v>
      </c>
      <c r="S16" s="341">
        <f t="shared" si="5"/>
        <v>-6.0274749994277954E-2</v>
      </c>
      <c r="T16" s="64">
        <f t="shared" si="6"/>
        <v>1.4590437414954274E-2</v>
      </c>
      <c r="U16" s="64">
        <f t="shared" si="7"/>
        <v>-4.1311132956507635</v>
      </c>
      <c r="V16" s="64">
        <f t="shared" si="21"/>
        <v>1.8050529526491796E-5</v>
      </c>
      <c r="W16" s="289" t="str">
        <f t="shared" si="8"/>
        <v>Significativa</v>
      </c>
      <c r="X16" s="282" t="str">
        <f t="shared" si="9"/>
        <v>Disminución</v>
      </c>
      <c r="Y16" s="287"/>
      <c r="Z16" s="352">
        <v>0.713337242603302</v>
      </c>
      <c r="AA16" s="352">
        <v>6.8335100077092648E-3</v>
      </c>
      <c r="AB16" s="352">
        <v>0.67318105697631836</v>
      </c>
      <c r="AC16" s="352">
        <v>3.9714607410132885E-3</v>
      </c>
      <c r="AD16" s="341">
        <f t="shared" si="22"/>
        <v>-4.0156185626983643E-2</v>
      </c>
      <c r="AE16" s="64">
        <f t="shared" si="23"/>
        <v>7.9037560338659548E-3</v>
      </c>
      <c r="AF16" s="64">
        <f t="shared" si="12"/>
        <v>-5.0806458922723223</v>
      </c>
      <c r="AG16" s="402">
        <f t="shared" si="24"/>
        <v>1.8807686021132021E-7</v>
      </c>
      <c r="AH16" s="287" t="str">
        <f t="shared" si="13"/>
        <v>Significativa</v>
      </c>
      <c r="AI16" s="287" t="str">
        <f t="shared" si="14"/>
        <v>Disminución</v>
      </c>
      <c r="AJ16" s="34"/>
      <c r="AK16" s="352">
        <v>0.35838359594345093</v>
      </c>
      <c r="AL16" s="352">
        <v>1.4132927171885967E-2</v>
      </c>
      <c r="AM16" s="352">
        <v>0.29948234558105469</v>
      </c>
      <c r="AN16" s="352">
        <v>1.2545584701001644E-2</v>
      </c>
      <c r="AO16" s="403">
        <f t="shared" si="15"/>
        <v>-5.890125036239624E-2</v>
      </c>
      <c r="AP16" s="64">
        <f t="shared" si="16"/>
        <v>1.8897918560937848E-2</v>
      </c>
      <c r="AQ16" s="64">
        <f t="shared" si="17"/>
        <v>-3.1168115246377242</v>
      </c>
      <c r="AR16" s="402">
        <f t="shared" si="25"/>
        <v>9.1409205487880997E-4</v>
      </c>
      <c r="AS16" s="282" t="str">
        <f t="shared" si="18"/>
        <v>Significativa</v>
      </c>
      <c r="AT16" s="282" t="str">
        <f t="shared" si="19"/>
        <v>Disminución</v>
      </c>
      <c r="AU16" s="32"/>
      <c r="AV16" s="328">
        <v>12.586214065551758</v>
      </c>
      <c r="AW16" s="352">
        <v>0.73484140634536743</v>
      </c>
      <c r="AX16" s="328">
        <v>13.686232566833496</v>
      </c>
      <c r="AY16" s="352">
        <v>0.59022921323776245</v>
      </c>
      <c r="AZ16" s="328">
        <v>9.3240165710449219</v>
      </c>
      <c r="BA16" s="352">
        <v>0.74958944320678711</v>
      </c>
      <c r="BB16" s="328">
        <v>7.1983771324157715</v>
      </c>
      <c r="BC16" s="352">
        <v>0.66057354211807251</v>
      </c>
      <c r="BD16" s="330">
        <v>32.424839019775391</v>
      </c>
      <c r="BE16" s="71">
        <v>1.0282528400421143</v>
      </c>
      <c r="BF16" s="328">
        <v>42.306373596191406</v>
      </c>
      <c r="BG16" s="352">
        <v>0.97812926769256592</v>
      </c>
      <c r="BH16" s="328">
        <v>13.921947479248047</v>
      </c>
      <c r="BI16" s="71">
        <v>0.82480031251907349</v>
      </c>
      <c r="BJ16" s="328">
        <v>13.589710235595703</v>
      </c>
      <c r="BK16" s="352">
        <v>0.92740011215209961</v>
      </c>
      <c r="BL16" s="328">
        <v>12.965780258178711</v>
      </c>
      <c r="BM16" s="352">
        <v>1.1531950235366821</v>
      </c>
      <c r="BN16" s="328">
        <v>9.1422548294067383</v>
      </c>
      <c r="BO16" s="352">
        <v>1.4283889532089233</v>
      </c>
      <c r="BP16" s="328">
        <v>18.777202606201172</v>
      </c>
      <c r="BQ16" s="352">
        <v>0.98220521211624146</v>
      </c>
      <c r="BR16" s="328">
        <v>14.077049255371094</v>
      </c>
      <c r="BS16" s="352">
        <v>1.1294291019439697</v>
      </c>
      <c r="BT16" s="328">
        <v>100</v>
      </c>
      <c r="BU16" s="328">
        <v>100</v>
      </c>
    </row>
    <row r="17" spans="1:73" x14ac:dyDescent="0.2">
      <c r="A17" s="24"/>
      <c r="B17" s="35" t="s">
        <v>64</v>
      </c>
      <c r="C17" s="352">
        <v>1.8614869117736816</v>
      </c>
      <c r="D17" s="352">
        <v>4.6040531247854233E-2</v>
      </c>
      <c r="E17" s="352">
        <v>1.9591432809829712</v>
      </c>
      <c r="F17" s="352">
        <v>6.6217914223670959E-2</v>
      </c>
      <c r="G17" s="33"/>
      <c r="H17" s="341">
        <f t="shared" si="0"/>
        <v>9.7656369209289551E-2</v>
      </c>
      <c r="I17" s="64">
        <f t="shared" si="1"/>
        <v>8.0650745078505545E-2</v>
      </c>
      <c r="J17" s="64">
        <f t="shared" si="2"/>
        <v>1.2108551398282894</v>
      </c>
      <c r="K17" s="402">
        <f t="shared" si="20"/>
        <v>0.112975464056703</v>
      </c>
      <c r="L17" s="282" t="str">
        <f t="shared" si="3"/>
        <v>No significativa</v>
      </c>
      <c r="M17" s="282" t="str">
        <f t="shared" si="4"/>
        <v>Sin cambio</v>
      </c>
      <c r="N17" s="34"/>
      <c r="O17" s="352">
        <v>8.6257196962833405E-2</v>
      </c>
      <c r="P17" s="352">
        <v>5.8130621910095215E-3</v>
      </c>
      <c r="Q17" s="352">
        <v>9.1184943914413452E-2</v>
      </c>
      <c r="R17" s="352">
        <v>5.8081382885575294E-3</v>
      </c>
      <c r="S17" s="341">
        <f t="shared" si="5"/>
        <v>4.9277469515800476E-3</v>
      </c>
      <c r="T17" s="64">
        <f t="shared" si="6"/>
        <v>8.2174304022335602E-3</v>
      </c>
      <c r="U17" s="64">
        <f t="shared" si="7"/>
        <v>0.59967005625513403</v>
      </c>
      <c r="V17" s="64">
        <f t="shared" si="21"/>
        <v>0.27436307400489268</v>
      </c>
      <c r="W17" s="289" t="str">
        <f t="shared" si="8"/>
        <v>No significativa</v>
      </c>
      <c r="X17" s="282" t="str">
        <f t="shared" si="9"/>
        <v>Sin cambio</v>
      </c>
      <c r="Y17" s="287"/>
      <c r="Z17" s="352">
        <v>0.65512388944625854</v>
      </c>
      <c r="AA17" s="352">
        <v>3.8367114029824734E-3</v>
      </c>
      <c r="AB17" s="352">
        <v>0.66326195001602173</v>
      </c>
      <c r="AC17" s="352">
        <v>5.5181602947413921E-3</v>
      </c>
      <c r="AD17" s="341">
        <f t="shared" si="22"/>
        <v>8.1380605697631836E-3</v>
      </c>
      <c r="AE17" s="64">
        <f t="shared" si="23"/>
        <v>6.7208963262526339E-3</v>
      </c>
      <c r="AF17" s="64">
        <f t="shared" si="12"/>
        <v>1.210859411411382</v>
      </c>
      <c r="AG17" s="402">
        <f t="shared" si="24"/>
        <v>0.11297464536008861</v>
      </c>
      <c r="AH17" s="287" t="str">
        <f t="shared" si="13"/>
        <v>No significativa</v>
      </c>
      <c r="AI17" s="287" t="str">
        <f t="shared" si="14"/>
        <v>Sin cambio</v>
      </c>
      <c r="AJ17" s="34"/>
      <c r="AK17" s="352">
        <v>0.182141974568367</v>
      </c>
      <c r="AL17" s="352">
        <v>1.0704601183533669E-2</v>
      </c>
      <c r="AM17" s="352">
        <v>0.18522228300571442</v>
      </c>
      <c r="AN17" s="352">
        <v>9.6138091757893562E-3</v>
      </c>
      <c r="AO17" s="403">
        <f t="shared" si="15"/>
        <v>3.0803084373474121E-3</v>
      </c>
      <c r="AP17" s="64">
        <f t="shared" si="16"/>
        <v>1.4387974609617646E-2</v>
      </c>
      <c r="AQ17" s="64">
        <f t="shared" si="17"/>
        <v>0.21408909321318784</v>
      </c>
      <c r="AR17" s="402">
        <f t="shared" si="25"/>
        <v>0.41523879048914447</v>
      </c>
      <c r="AS17" s="282" t="str">
        <f t="shared" si="18"/>
        <v>No significativa</v>
      </c>
      <c r="AT17" s="282" t="str">
        <f t="shared" si="19"/>
        <v>Sin cambio</v>
      </c>
      <c r="AU17" s="32"/>
      <c r="AV17" s="328">
        <v>13.09993839263916</v>
      </c>
      <c r="AW17" s="352">
        <v>0.97345340251922607</v>
      </c>
      <c r="AX17" s="328">
        <v>12.391739845275879</v>
      </c>
      <c r="AY17" s="352">
        <v>0.71695399284362793</v>
      </c>
      <c r="AZ17" s="328">
        <v>17.077537536621094</v>
      </c>
      <c r="BA17" s="352">
        <v>0.9645124077796936</v>
      </c>
      <c r="BB17" s="328">
        <v>15.37199592590332</v>
      </c>
      <c r="BC17" s="352">
        <v>1.0914046764373779</v>
      </c>
      <c r="BD17" s="330">
        <v>33.930278778076172</v>
      </c>
      <c r="BE17" s="71">
        <v>1.1550577878952026</v>
      </c>
      <c r="BF17" s="328">
        <v>35.821689605712891</v>
      </c>
      <c r="BG17" s="352">
        <v>1.1183526515960693</v>
      </c>
      <c r="BH17" s="328">
        <v>4.8450751304626465</v>
      </c>
      <c r="BI17" s="71">
        <v>0.80054301023483276</v>
      </c>
      <c r="BJ17" s="328">
        <v>7.1719503402709961</v>
      </c>
      <c r="BK17" s="352">
        <v>1.3455842733383179</v>
      </c>
      <c r="BL17" s="328">
        <v>6.629542350769043</v>
      </c>
      <c r="BM17" s="352">
        <v>1.4909261465072632</v>
      </c>
      <c r="BN17" s="328">
        <v>5.6411433219909668</v>
      </c>
      <c r="BO17" s="352">
        <v>1.1509933471679687</v>
      </c>
      <c r="BP17" s="328">
        <v>24.417627334594727</v>
      </c>
      <c r="BQ17" s="352">
        <v>1.4550426006317139</v>
      </c>
      <c r="BR17" s="328">
        <v>23.601480484008789</v>
      </c>
      <c r="BS17" s="352">
        <v>1.4940429925918579</v>
      </c>
      <c r="BT17" s="328">
        <v>100</v>
      </c>
      <c r="BU17" s="328">
        <v>100</v>
      </c>
    </row>
    <row r="18" spans="1:73" x14ac:dyDescent="0.2">
      <c r="A18" s="24"/>
      <c r="B18" s="35" t="s">
        <v>63</v>
      </c>
      <c r="C18" s="352">
        <v>2.0192947387695313</v>
      </c>
      <c r="D18" s="352">
        <v>6.0310725122690201E-2</v>
      </c>
      <c r="E18" s="352">
        <v>1.9827530384063721</v>
      </c>
      <c r="F18" s="352">
        <v>6.0633853077888489E-2</v>
      </c>
      <c r="G18" s="33"/>
      <c r="H18" s="341">
        <f t="shared" si="0"/>
        <v>-3.654170036315918E-2</v>
      </c>
      <c r="I18" s="64">
        <f t="shared" si="1"/>
        <v>8.5521036616119553E-2</v>
      </c>
      <c r="J18" s="64">
        <f t="shared" si="2"/>
        <v>-0.427283178607678</v>
      </c>
      <c r="K18" s="402">
        <f t="shared" si="20"/>
        <v>0.33458654168562829</v>
      </c>
      <c r="L18" s="282" t="str">
        <f t="shared" si="3"/>
        <v>No significativa</v>
      </c>
      <c r="M18" s="282" t="str">
        <f t="shared" si="4"/>
        <v>Sin cambio</v>
      </c>
      <c r="N18" s="34"/>
      <c r="O18" s="352">
        <v>0.11668341606855392</v>
      </c>
      <c r="P18" s="352">
        <v>7.2987824678421021E-3</v>
      </c>
      <c r="Q18" s="352">
        <v>0.11320433765649796</v>
      </c>
      <c r="R18" s="352">
        <v>7.4815661646425724E-3</v>
      </c>
      <c r="S18" s="341">
        <f t="shared" si="5"/>
        <v>-3.4790784120559692E-3</v>
      </c>
      <c r="T18" s="64">
        <f t="shared" si="6"/>
        <v>1.0452083896946284E-2</v>
      </c>
      <c r="U18" s="64">
        <f t="shared" si="7"/>
        <v>-0.332859786274049</v>
      </c>
      <c r="V18" s="64">
        <f t="shared" si="21"/>
        <v>0.36962006299802108</v>
      </c>
      <c r="W18" s="289" t="str">
        <f t="shared" si="8"/>
        <v>No significativa</v>
      </c>
      <c r="X18" s="282" t="str">
        <f t="shared" si="9"/>
        <v>Sin cambio</v>
      </c>
      <c r="Y18" s="287"/>
      <c r="Z18" s="352">
        <v>0.66827458143234253</v>
      </c>
      <c r="AA18" s="352">
        <v>5.0258943811058998E-3</v>
      </c>
      <c r="AB18" s="352">
        <v>0.6652294397354126</v>
      </c>
      <c r="AC18" s="352">
        <v>5.0528217107057571E-3</v>
      </c>
      <c r="AD18" s="341">
        <f t="shared" si="22"/>
        <v>-3.0451416969299316E-3</v>
      </c>
      <c r="AE18" s="64">
        <f t="shared" si="23"/>
        <v>7.1267539293995066E-3</v>
      </c>
      <c r="AF18" s="64">
        <f t="shared" si="12"/>
        <v>-0.4272831259639846</v>
      </c>
      <c r="AG18" s="402">
        <f t="shared" si="24"/>
        <v>0.33458656085516647</v>
      </c>
      <c r="AH18" s="287" t="str">
        <f t="shared" si="13"/>
        <v>No significativa</v>
      </c>
      <c r="AI18" s="287" t="str">
        <f t="shared" si="14"/>
        <v>Sin cambio</v>
      </c>
      <c r="AJ18" s="34"/>
      <c r="AK18" s="352">
        <v>0.23169443011283875</v>
      </c>
      <c r="AL18" s="352">
        <v>1.2643877416849136E-2</v>
      </c>
      <c r="AM18" s="352">
        <v>0.22788572311401367</v>
      </c>
      <c r="AN18" s="352">
        <v>1.1718817986547947E-2</v>
      </c>
      <c r="AO18" s="403">
        <f t="shared" si="15"/>
        <v>-3.8087069988250732E-3</v>
      </c>
      <c r="AP18" s="64">
        <f t="shared" si="16"/>
        <v>1.7239441149125085E-2</v>
      </c>
      <c r="AQ18" s="64">
        <f t="shared" si="17"/>
        <v>-0.22092984139560509</v>
      </c>
      <c r="AR18" s="402">
        <f t="shared" si="25"/>
        <v>0.41257353070170977</v>
      </c>
      <c r="AS18" s="282" t="str">
        <f t="shared" si="18"/>
        <v>No significativa</v>
      </c>
      <c r="AT18" s="282" t="str">
        <f t="shared" si="19"/>
        <v>Sin cambio</v>
      </c>
      <c r="AU18" s="32"/>
      <c r="AV18" s="328">
        <v>14.605633735656738</v>
      </c>
      <c r="AW18" s="352">
        <v>0.66329526901245117</v>
      </c>
      <c r="AX18" s="328">
        <v>15.671995162963867</v>
      </c>
      <c r="AY18" s="352">
        <v>0.70986378192901611</v>
      </c>
      <c r="AZ18" s="328">
        <v>10.585792541503906</v>
      </c>
      <c r="BA18" s="352">
        <v>1.1051684617996216</v>
      </c>
      <c r="BB18" s="328">
        <v>10.148292541503906</v>
      </c>
      <c r="BC18" s="352">
        <v>0.80531764030456543</v>
      </c>
      <c r="BD18" s="330">
        <v>41.759311676025391</v>
      </c>
      <c r="BE18" s="71">
        <v>1.2928390502929688</v>
      </c>
      <c r="BF18" s="328">
        <v>39.756221771240234</v>
      </c>
      <c r="BG18" s="352">
        <v>1.1491531133651733</v>
      </c>
      <c r="BH18" s="328">
        <v>11.512041091918945</v>
      </c>
      <c r="BI18" s="71">
        <v>1.0286282300949097</v>
      </c>
      <c r="BJ18" s="328">
        <v>10.044902801513672</v>
      </c>
      <c r="BK18" s="352">
        <v>1.1698141098022461</v>
      </c>
      <c r="BL18" s="328">
        <v>2.8859190940856934</v>
      </c>
      <c r="BM18" s="352">
        <v>0.54190486669540405</v>
      </c>
      <c r="BN18" s="328">
        <v>2.812265157699585</v>
      </c>
      <c r="BO18" s="352">
        <v>0.49625864624977112</v>
      </c>
      <c r="BP18" s="328">
        <v>18.651300430297852</v>
      </c>
      <c r="BQ18" s="352">
        <v>1.6079908609390259</v>
      </c>
      <c r="BR18" s="328">
        <v>21.566324234008789</v>
      </c>
      <c r="BS18" s="352">
        <v>1.3045371770858765</v>
      </c>
      <c r="BT18" s="328">
        <v>100</v>
      </c>
      <c r="BU18" s="328">
        <v>100</v>
      </c>
    </row>
    <row r="19" spans="1:73" x14ac:dyDescent="0.2">
      <c r="A19" s="24"/>
      <c r="B19" s="35" t="s">
        <v>62</v>
      </c>
      <c r="C19" s="352">
        <v>2.8607957363128662</v>
      </c>
      <c r="D19" s="352">
        <v>7.8677885234355927E-2</v>
      </c>
      <c r="E19" s="352">
        <v>2.6615326404571533</v>
      </c>
      <c r="F19" s="352">
        <v>8.4218569099903107E-2</v>
      </c>
      <c r="G19" s="33"/>
      <c r="H19" s="341">
        <f t="shared" si="0"/>
        <v>-0.19926309585571289</v>
      </c>
      <c r="I19" s="64">
        <f t="shared" si="1"/>
        <v>0.1152517982774483</v>
      </c>
      <c r="J19" s="64">
        <f t="shared" si="2"/>
        <v>-1.7289369782849051</v>
      </c>
      <c r="K19" s="402">
        <f t="shared" si="20"/>
        <v>4.1910187487216179E-2</v>
      </c>
      <c r="L19" s="282" t="str">
        <f t="shared" si="3"/>
        <v>Significativa</v>
      </c>
      <c r="M19" s="282" t="str">
        <f t="shared" si="4"/>
        <v>Disminución</v>
      </c>
      <c r="N19" s="34"/>
      <c r="O19" s="352">
        <v>0.37349176406860352</v>
      </c>
      <c r="P19" s="352">
        <v>1.3669742271304131E-2</v>
      </c>
      <c r="Q19" s="352">
        <v>0.33081650733947754</v>
      </c>
      <c r="R19" s="352">
        <v>1.5106366015970707E-2</v>
      </c>
      <c r="S19" s="341">
        <f t="shared" si="5"/>
        <v>-4.2675256729125977E-2</v>
      </c>
      <c r="T19" s="64">
        <f t="shared" si="6"/>
        <v>2.0373123176684365E-2</v>
      </c>
      <c r="U19" s="64">
        <f t="shared" si="7"/>
        <v>-2.0946840775971385</v>
      </c>
      <c r="V19" s="64">
        <f t="shared" si="21"/>
        <v>1.8099542786037953E-2</v>
      </c>
      <c r="W19" s="289" t="str">
        <f t="shared" si="8"/>
        <v>Significativa</v>
      </c>
      <c r="X19" s="282" t="str">
        <f t="shared" si="9"/>
        <v>Disminución</v>
      </c>
      <c r="Y19" s="287"/>
      <c r="Z19" s="352">
        <v>0.73839962482452393</v>
      </c>
      <c r="AA19" s="352">
        <v>6.5564904361963272E-3</v>
      </c>
      <c r="AB19" s="352">
        <v>0.72179436683654785</v>
      </c>
      <c r="AC19" s="352">
        <v>7.0182145573198795E-3</v>
      </c>
      <c r="AD19" s="341">
        <f t="shared" si="22"/>
        <v>-1.6605257987976074E-2</v>
      </c>
      <c r="AE19" s="64">
        <f t="shared" si="23"/>
        <v>9.6043168633958859E-3</v>
      </c>
      <c r="AF19" s="64">
        <f t="shared" si="12"/>
        <v>-1.7289369170297033</v>
      </c>
      <c r="AG19" s="402">
        <f t="shared" si="24"/>
        <v>4.1910192969373809E-2</v>
      </c>
      <c r="AH19" s="287" t="str">
        <f t="shared" si="13"/>
        <v>Significativa</v>
      </c>
      <c r="AI19" s="287" t="str">
        <f t="shared" si="14"/>
        <v>Disminución</v>
      </c>
      <c r="AJ19" s="34"/>
      <c r="AK19" s="352">
        <v>0.5784115195274353</v>
      </c>
      <c r="AL19" s="352">
        <v>1.226838119328022E-2</v>
      </c>
      <c r="AM19" s="352">
        <v>0.53829473257064819</v>
      </c>
      <c r="AN19" s="352">
        <v>1.486600935459137E-2</v>
      </c>
      <c r="AO19" s="403">
        <f t="shared" si="15"/>
        <v>-4.0116786956787109E-2</v>
      </c>
      <c r="AP19" s="64">
        <f t="shared" si="16"/>
        <v>1.9274631286601306E-2</v>
      </c>
      <c r="AQ19" s="64">
        <f t="shared" si="17"/>
        <v>-2.0813257779241754</v>
      </c>
      <c r="AR19" s="402">
        <f t="shared" si="25"/>
        <v>1.8702048607005372E-2</v>
      </c>
      <c r="AS19" s="282" t="str">
        <f t="shared" si="18"/>
        <v>Significativa</v>
      </c>
      <c r="AT19" s="282" t="str">
        <f t="shared" si="19"/>
        <v>Disminución</v>
      </c>
      <c r="AU19" s="32"/>
      <c r="AV19" s="328">
        <v>13.924424171447754</v>
      </c>
      <c r="AW19" s="352">
        <v>0.45748054981231689</v>
      </c>
      <c r="AX19" s="328">
        <v>14.499366760253906</v>
      </c>
      <c r="AY19" s="352">
        <v>0.43419593572616577</v>
      </c>
      <c r="AZ19" s="328">
        <v>13.886234283447266</v>
      </c>
      <c r="BA19" s="352">
        <v>0.67196923494338989</v>
      </c>
      <c r="BB19" s="328">
        <v>10.171586990356445</v>
      </c>
      <c r="BC19" s="352">
        <v>0.5303463339805603</v>
      </c>
      <c r="BD19" s="330">
        <v>32.260662078857422</v>
      </c>
      <c r="BE19" s="71">
        <v>0.75505012273788452</v>
      </c>
      <c r="BF19" s="328">
        <v>34.921977996826172</v>
      </c>
      <c r="BG19" s="352">
        <v>1.0758590698242187</v>
      </c>
      <c r="BH19" s="328">
        <v>14.072137832641602</v>
      </c>
      <c r="BI19" s="71">
        <v>0.79610764980316162</v>
      </c>
      <c r="BJ19" s="328">
        <v>13.516788482666016</v>
      </c>
      <c r="BK19" s="352">
        <v>0.65548831224441528</v>
      </c>
      <c r="BL19" s="328">
        <v>13.534961700439453</v>
      </c>
      <c r="BM19" s="352">
        <v>1.0530465841293335</v>
      </c>
      <c r="BN19" s="328">
        <v>15.628105163574219</v>
      </c>
      <c r="BO19" s="352">
        <v>1.3268774747848511</v>
      </c>
      <c r="BP19" s="328">
        <v>12.321578979492188</v>
      </c>
      <c r="BQ19" s="352">
        <v>0.74624568223953247</v>
      </c>
      <c r="BR19" s="328">
        <v>11.262174606323242</v>
      </c>
      <c r="BS19" s="352">
        <v>0.86951637268066406</v>
      </c>
      <c r="BT19" s="328">
        <v>100</v>
      </c>
      <c r="BU19" s="328">
        <v>100</v>
      </c>
    </row>
    <row r="20" spans="1:73" x14ac:dyDescent="0.2">
      <c r="A20" s="24"/>
      <c r="B20" s="35" t="s">
        <v>61</v>
      </c>
      <c r="C20" s="352">
        <v>2.0927219390869141</v>
      </c>
      <c r="D20" s="352">
        <v>7.4155524373054504E-2</v>
      </c>
      <c r="E20" s="352">
        <v>1.8497127294540405</v>
      </c>
      <c r="F20" s="352">
        <v>5.0933349877595901E-2</v>
      </c>
      <c r="G20" s="33"/>
      <c r="H20" s="341">
        <f t="shared" si="0"/>
        <v>-0.24300920963287354</v>
      </c>
      <c r="I20" s="64">
        <f t="shared" si="1"/>
        <v>8.9962480650526075E-2</v>
      </c>
      <c r="J20" s="64">
        <f t="shared" si="2"/>
        <v>-2.701228421844907</v>
      </c>
      <c r="K20" s="402">
        <f t="shared" si="20"/>
        <v>3.4541937081225683E-3</v>
      </c>
      <c r="L20" s="282" t="str">
        <f t="shared" si="3"/>
        <v>Significativa</v>
      </c>
      <c r="M20" s="282" t="str">
        <f t="shared" si="4"/>
        <v>Disminución</v>
      </c>
      <c r="N20" s="34"/>
      <c r="O20" s="352">
        <v>0.13535232841968536</v>
      </c>
      <c r="P20" s="352">
        <v>8.5928086191415787E-3</v>
      </c>
      <c r="Q20" s="352">
        <v>0.10868450254201889</v>
      </c>
      <c r="R20" s="352">
        <v>7.2125615552067757E-3</v>
      </c>
      <c r="S20" s="341">
        <f t="shared" si="5"/>
        <v>-2.6667825877666473E-2</v>
      </c>
      <c r="T20" s="64">
        <f t="shared" si="6"/>
        <v>1.1218618638354751E-2</v>
      </c>
      <c r="U20" s="64">
        <f t="shared" si="7"/>
        <v>-2.3771042351411458</v>
      </c>
      <c r="V20" s="64">
        <f t="shared" si="21"/>
        <v>8.7245782485640515E-3</v>
      </c>
      <c r="W20" s="289" t="str">
        <f t="shared" si="8"/>
        <v>Significativa</v>
      </c>
      <c r="X20" s="282" t="str">
        <f t="shared" si="9"/>
        <v>Disminución</v>
      </c>
      <c r="Y20" s="287"/>
      <c r="Z20" s="352">
        <v>0.67439347505569458</v>
      </c>
      <c r="AA20" s="352">
        <v>6.1796270310878754E-3</v>
      </c>
      <c r="AB20" s="352">
        <v>0.65414273738861084</v>
      </c>
      <c r="AC20" s="352">
        <v>4.2444462887942791E-3</v>
      </c>
      <c r="AD20" s="341">
        <f t="shared" si="22"/>
        <v>-2.025073766708374E-2</v>
      </c>
      <c r="AE20" s="64">
        <f t="shared" si="23"/>
        <v>7.4968736511836368E-3</v>
      </c>
      <c r="AF20" s="64">
        <f t="shared" si="12"/>
        <v>-2.7012243515517262</v>
      </c>
      <c r="AG20" s="402">
        <f t="shared" si="24"/>
        <v>3.4542359841323784E-3</v>
      </c>
      <c r="AH20" s="287" t="str">
        <f t="shared" si="13"/>
        <v>Significativa</v>
      </c>
      <c r="AI20" s="287" t="str">
        <f t="shared" si="14"/>
        <v>Disminución</v>
      </c>
      <c r="AJ20" s="34"/>
      <c r="AK20" s="352">
        <v>0.26170909404754639</v>
      </c>
      <c r="AL20" s="352">
        <v>1.2195870280265808E-2</v>
      </c>
      <c r="AM20" s="352">
        <v>0.23061475157737732</v>
      </c>
      <c r="AN20" s="352">
        <v>1.2617327272891998E-2</v>
      </c>
      <c r="AO20" s="403">
        <f t="shared" si="15"/>
        <v>-3.1094342470169067E-2</v>
      </c>
      <c r="AP20" s="64">
        <f t="shared" si="16"/>
        <v>1.7548110992478223E-2</v>
      </c>
      <c r="AQ20" s="64">
        <f t="shared" si="17"/>
        <v>-1.7719481306846796</v>
      </c>
      <c r="AR20" s="402">
        <f t="shared" si="25"/>
        <v>3.8201583894509832E-2</v>
      </c>
      <c r="AS20" s="282" t="str">
        <f t="shared" si="18"/>
        <v>Significativa</v>
      </c>
      <c r="AT20" s="282" t="str">
        <f t="shared" si="19"/>
        <v>Disminución</v>
      </c>
      <c r="AU20" s="32"/>
      <c r="AV20" s="328">
        <v>15.049271583557129</v>
      </c>
      <c r="AW20" s="352">
        <v>0.65417510271072388</v>
      </c>
      <c r="AX20" s="328">
        <v>15.012577056884766</v>
      </c>
      <c r="AY20" s="352">
        <v>0.7216152548789978</v>
      </c>
      <c r="AZ20" s="328">
        <v>15.044811248779297</v>
      </c>
      <c r="BA20" s="352">
        <v>1.0729639530181885</v>
      </c>
      <c r="BB20" s="328">
        <v>11.152791976928711</v>
      </c>
      <c r="BC20" s="352">
        <v>0.87629842758178711</v>
      </c>
      <c r="BD20" s="330">
        <v>37.540939331054688</v>
      </c>
      <c r="BE20" s="71">
        <v>1.3594659566879272</v>
      </c>
      <c r="BF20" s="328">
        <v>42.042381286621094</v>
      </c>
      <c r="BG20" s="352">
        <v>1.3394743204116821</v>
      </c>
      <c r="BH20" s="328">
        <v>7.2576799392700195</v>
      </c>
      <c r="BI20" s="71">
        <v>1.0426864624023437</v>
      </c>
      <c r="BJ20" s="328">
        <v>6.0463962554931641</v>
      </c>
      <c r="BK20" s="352">
        <v>1.0416195392608643</v>
      </c>
      <c r="BL20" s="328">
        <v>6.708369255065918</v>
      </c>
      <c r="BM20" s="352">
        <v>0.96075993776321411</v>
      </c>
      <c r="BN20" s="328">
        <v>4.1344928741455078</v>
      </c>
      <c r="BO20" s="352">
        <v>0.87847411632537842</v>
      </c>
      <c r="BP20" s="328">
        <v>18.398927688598633</v>
      </c>
      <c r="BQ20" s="352">
        <v>1.2616950273513794</v>
      </c>
      <c r="BR20" s="328">
        <v>21.611360549926758</v>
      </c>
      <c r="BS20" s="352">
        <v>1.1575474739074707</v>
      </c>
      <c r="BT20" s="328">
        <v>100</v>
      </c>
      <c r="BU20" s="328">
        <v>100</v>
      </c>
    </row>
    <row r="21" spans="1:73" x14ac:dyDescent="0.2">
      <c r="A21" s="24"/>
      <c r="B21" s="35" t="s">
        <v>60</v>
      </c>
      <c r="C21" s="352">
        <v>2.0897505283355713</v>
      </c>
      <c r="D21" s="352">
        <v>4.5064229518175125E-2</v>
      </c>
      <c r="E21" s="352">
        <v>1.9433197975158691</v>
      </c>
      <c r="F21" s="352">
        <v>6.117628887295723E-2</v>
      </c>
      <c r="G21" s="33"/>
      <c r="H21" s="341">
        <f t="shared" si="0"/>
        <v>-0.14643073081970215</v>
      </c>
      <c r="I21" s="64">
        <f t="shared" si="1"/>
        <v>7.5982386790191564E-2</v>
      </c>
      <c r="J21" s="64">
        <f t="shared" si="2"/>
        <v>-1.9271667685833296</v>
      </c>
      <c r="K21" s="402">
        <f t="shared" si="20"/>
        <v>2.6979424971831058E-2</v>
      </c>
      <c r="L21" s="282" t="str">
        <f t="shared" si="3"/>
        <v>Significativa</v>
      </c>
      <c r="M21" s="282" t="str">
        <f t="shared" si="4"/>
        <v>Disminución</v>
      </c>
      <c r="N21" s="34"/>
      <c r="O21" s="352">
        <v>9.9416911602020264E-2</v>
      </c>
      <c r="P21" s="352">
        <v>5.3174179047346115E-3</v>
      </c>
      <c r="Q21" s="352">
        <v>9.3621857464313507E-2</v>
      </c>
      <c r="R21" s="352">
        <v>6.1159483157098293E-3</v>
      </c>
      <c r="S21" s="341">
        <f t="shared" si="5"/>
        <v>-5.7950541377067566E-3</v>
      </c>
      <c r="T21" s="64">
        <f t="shared" si="6"/>
        <v>8.104304842121015E-3</v>
      </c>
      <c r="U21" s="64">
        <f t="shared" si="7"/>
        <v>-0.7150587558833863</v>
      </c>
      <c r="V21" s="64">
        <f t="shared" si="21"/>
        <v>0.23728636894090302</v>
      </c>
      <c r="W21" s="289" t="str">
        <f t="shared" si="8"/>
        <v>No significativa</v>
      </c>
      <c r="X21" s="282" t="str">
        <f t="shared" si="9"/>
        <v>Sin cambio</v>
      </c>
      <c r="Y21" s="287"/>
      <c r="Z21" s="352">
        <v>0.67414587736129761</v>
      </c>
      <c r="AA21" s="352">
        <v>3.7553529255092144E-3</v>
      </c>
      <c r="AB21" s="352">
        <v>0.66194331645965576</v>
      </c>
      <c r="AC21" s="352">
        <v>5.098024383187294E-3</v>
      </c>
      <c r="AD21" s="341">
        <f t="shared" si="22"/>
        <v>-1.2202560901641846E-2</v>
      </c>
      <c r="AE21" s="64">
        <f t="shared" si="23"/>
        <v>6.3318660919750034E-3</v>
      </c>
      <c r="AF21" s="64">
        <f t="shared" si="12"/>
        <v>-1.9271666084517092</v>
      </c>
      <c r="AG21" s="402">
        <f t="shared" si="24"/>
        <v>2.6979434946730163E-2</v>
      </c>
      <c r="AH21" s="287" t="str">
        <f t="shared" si="13"/>
        <v>Significativa</v>
      </c>
      <c r="AI21" s="287" t="str">
        <f t="shared" si="14"/>
        <v>Disminución</v>
      </c>
      <c r="AJ21" s="34"/>
      <c r="AK21" s="352">
        <v>0.19242918491363525</v>
      </c>
      <c r="AL21" s="352">
        <v>9.0060383081436157E-3</v>
      </c>
      <c r="AM21" s="352">
        <v>0.19133967161178589</v>
      </c>
      <c r="AN21" s="352">
        <v>1.0308079421520233E-2</v>
      </c>
      <c r="AO21" s="403">
        <f t="shared" si="15"/>
        <v>-1.0895133018493652E-3</v>
      </c>
      <c r="AP21" s="64">
        <f t="shared" si="16"/>
        <v>1.3688141852279265E-2</v>
      </c>
      <c r="AQ21" s="64">
        <f t="shared" si="17"/>
        <v>-7.9595412847650038E-2</v>
      </c>
      <c r="AR21" s="402">
        <f t="shared" si="25"/>
        <v>0.46827952182998689</v>
      </c>
      <c r="AS21" s="282" t="str">
        <f t="shared" si="18"/>
        <v>No significativa</v>
      </c>
      <c r="AT21" s="282" t="str">
        <f t="shared" si="19"/>
        <v>Sin cambio</v>
      </c>
      <c r="AU21" s="32"/>
      <c r="AV21" s="328">
        <v>8.4909696578979492</v>
      </c>
      <c r="AW21" s="352">
        <v>0.38743516802787781</v>
      </c>
      <c r="AX21" s="328">
        <v>8.5724878311157227</v>
      </c>
      <c r="AY21" s="352">
        <v>0.58147281408309937</v>
      </c>
      <c r="AZ21" s="328">
        <v>23.238666534423828</v>
      </c>
      <c r="BA21" s="352">
        <v>0.87120628356933594</v>
      </c>
      <c r="BB21" s="328">
        <v>16.895820617675781</v>
      </c>
      <c r="BC21" s="352">
        <v>1.1808116436004639</v>
      </c>
      <c r="BD21" s="330">
        <v>39.941524505615234</v>
      </c>
      <c r="BE21" s="71">
        <v>1.1234315633773804</v>
      </c>
      <c r="BF21" s="328">
        <v>44.316471099853516</v>
      </c>
      <c r="BG21" s="352">
        <v>1.3621839284896851</v>
      </c>
      <c r="BH21" s="328">
        <v>8.5829343795776367</v>
      </c>
      <c r="BI21" s="71">
        <v>1.0423171520233154</v>
      </c>
      <c r="BJ21" s="328">
        <v>8.9770421981811523</v>
      </c>
      <c r="BK21" s="352">
        <v>1.0819276571273804</v>
      </c>
      <c r="BL21" s="328">
        <v>4.0670528411865234</v>
      </c>
      <c r="BM21" s="352">
        <v>0.83003461360931396</v>
      </c>
      <c r="BN21" s="328">
        <v>3.7278852462768555</v>
      </c>
      <c r="BO21" s="352">
        <v>1.1182625293731689</v>
      </c>
      <c r="BP21" s="328">
        <v>15.678851127624512</v>
      </c>
      <c r="BQ21" s="352">
        <v>1.0305027961730957</v>
      </c>
      <c r="BR21" s="328">
        <v>17.510293960571289</v>
      </c>
      <c r="BS21" s="352">
        <v>1.2368768453598022</v>
      </c>
      <c r="BT21" s="328">
        <v>100</v>
      </c>
      <c r="BU21" s="328">
        <v>100</v>
      </c>
    </row>
    <row r="22" spans="1:73" x14ac:dyDescent="0.2">
      <c r="A22" s="24"/>
      <c r="B22" s="35" t="s">
        <v>59</v>
      </c>
      <c r="C22" s="352">
        <v>2.2416105270385742</v>
      </c>
      <c r="D22" s="352">
        <v>5.2385583519935608E-2</v>
      </c>
      <c r="E22" s="352">
        <v>1.9745668172836304</v>
      </c>
      <c r="F22" s="352">
        <v>4.7343634068965912E-2</v>
      </c>
      <c r="G22" s="33"/>
      <c r="H22" s="341">
        <f t="shared" si="0"/>
        <v>-0.26704370975494385</v>
      </c>
      <c r="I22" s="64">
        <f t="shared" si="1"/>
        <v>7.0609270266589627E-2</v>
      </c>
      <c r="J22" s="64">
        <f t="shared" si="2"/>
        <v>-3.7819922050844594</v>
      </c>
      <c r="K22" s="402">
        <f t="shared" si="20"/>
        <v>7.7789117556802329E-5</v>
      </c>
      <c r="L22" s="282" t="str">
        <f t="shared" si="3"/>
        <v>Significativa</v>
      </c>
      <c r="M22" s="282" t="str">
        <f t="shared" si="4"/>
        <v>Disminución</v>
      </c>
      <c r="N22" s="34"/>
      <c r="O22" s="352">
        <v>0.19268198311328888</v>
      </c>
      <c r="P22" s="352">
        <v>8.3622336387634277E-3</v>
      </c>
      <c r="Q22" s="352">
        <v>0.16445975005626678</v>
      </c>
      <c r="R22" s="352">
        <v>7.2259353473782539E-3</v>
      </c>
      <c r="S22" s="341">
        <f t="shared" si="5"/>
        <v>-2.8222233057022095E-2</v>
      </c>
      <c r="T22" s="64">
        <f t="shared" si="6"/>
        <v>1.10517461549638E-2</v>
      </c>
      <c r="U22" s="64">
        <f t="shared" si="7"/>
        <v>-2.5536447056690958</v>
      </c>
      <c r="V22" s="64">
        <f t="shared" si="21"/>
        <v>5.3300986107863157E-3</v>
      </c>
      <c r="W22" s="289" t="str">
        <f t="shared" si="8"/>
        <v>Significativa</v>
      </c>
      <c r="X22" s="282" t="str">
        <f t="shared" si="9"/>
        <v>Disminución</v>
      </c>
      <c r="Y22" s="287"/>
      <c r="Z22" s="352">
        <v>0.68680089712142944</v>
      </c>
      <c r="AA22" s="352">
        <v>4.3654656037688255E-3</v>
      </c>
      <c r="AB22" s="352">
        <v>0.66454720497131348</v>
      </c>
      <c r="AC22" s="352">
        <v>3.9453031495213509E-3</v>
      </c>
      <c r="AD22" s="341">
        <f t="shared" si="22"/>
        <v>-2.2253692150115967E-2</v>
      </c>
      <c r="AE22" s="64">
        <f t="shared" si="23"/>
        <v>5.8841062940188128E-3</v>
      </c>
      <c r="AF22" s="64">
        <f t="shared" si="12"/>
        <v>-3.7820003647345426</v>
      </c>
      <c r="AG22" s="402">
        <f t="shared" si="24"/>
        <v>7.7786567106118173E-5</v>
      </c>
      <c r="AH22" s="287" t="str">
        <f t="shared" si="13"/>
        <v>Significativa</v>
      </c>
      <c r="AI22" s="287" t="str">
        <f t="shared" si="14"/>
        <v>Disminución</v>
      </c>
      <c r="AJ22" s="34"/>
      <c r="AK22" s="352">
        <v>0.35421180725097656</v>
      </c>
      <c r="AL22" s="352">
        <v>1.2433266267180443E-2</v>
      </c>
      <c r="AM22" s="352">
        <v>0.33209696412086487</v>
      </c>
      <c r="AN22" s="352">
        <v>1.0643184185028076E-2</v>
      </c>
      <c r="AO22" s="403">
        <f t="shared" si="15"/>
        <v>-2.2114843130111694E-2</v>
      </c>
      <c r="AP22" s="64">
        <f t="shared" si="16"/>
        <v>1.636653535929455E-2</v>
      </c>
      <c r="AQ22" s="64">
        <f t="shared" si="17"/>
        <v>-1.3512232518749108</v>
      </c>
      <c r="AR22" s="402">
        <f t="shared" si="25"/>
        <v>8.831196418370911E-2</v>
      </c>
      <c r="AS22" s="282" t="str">
        <f t="shared" si="18"/>
        <v>No significativa</v>
      </c>
      <c r="AT22" s="282" t="str">
        <f t="shared" si="19"/>
        <v>Sin cambio</v>
      </c>
      <c r="AU22" s="32"/>
      <c r="AV22" s="328">
        <v>11.498173713684082</v>
      </c>
      <c r="AW22" s="352">
        <v>0.43984469771385193</v>
      </c>
      <c r="AX22" s="328">
        <v>11.76332950592041</v>
      </c>
      <c r="AY22" s="352">
        <v>0.57690680027008057</v>
      </c>
      <c r="AZ22" s="328">
        <v>16.804718017578125</v>
      </c>
      <c r="BA22" s="352">
        <v>1.1073873043060303</v>
      </c>
      <c r="BB22" s="328">
        <v>12.415502548217773</v>
      </c>
      <c r="BC22" s="352">
        <v>0.76241886615753174</v>
      </c>
      <c r="BD22" s="330">
        <v>37.555488586425781</v>
      </c>
      <c r="BE22" s="71">
        <v>0.91767537593841553</v>
      </c>
      <c r="BF22" s="328">
        <v>42.142379760742188</v>
      </c>
      <c r="BG22" s="352">
        <v>1.326687216758728</v>
      </c>
      <c r="BH22" s="328">
        <v>8.6344060897827148</v>
      </c>
      <c r="BI22" s="71">
        <v>0.89192616939544678</v>
      </c>
      <c r="BJ22" s="328">
        <v>7.3755941390991211</v>
      </c>
      <c r="BK22" s="352">
        <v>0.88944470882415771</v>
      </c>
      <c r="BL22" s="328">
        <v>11.509065628051758</v>
      </c>
      <c r="BM22" s="352">
        <v>1.568681001663208</v>
      </c>
      <c r="BN22" s="328">
        <v>8.9971351623535156</v>
      </c>
      <c r="BO22" s="352">
        <v>1.3560678958892822</v>
      </c>
      <c r="BP22" s="328">
        <v>13.998148918151855</v>
      </c>
      <c r="BQ22" s="352">
        <v>1.1855355501174927</v>
      </c>
      <c r="BR22" s="328">
        <v>17.306058883666992</v>
      </c>
      <c r="BS22" s="352">
        <v>1.2778686285018921</v>
      </c>
      <c r="BT22" s="328">
        <v>100</v>
      </c>
      <c r="BU22" s="328">
        <v>100</v>
      </c>
    </row>
    <row r="23" spans="1:73" x14ac:dyDescent="0.2">
      <c r="A23" s="24"/>
      <c r="B23" s="35" t="s">
        <v>58</v>
      </c>
      <c r="C23" s="352">
        <v>2.2889695167541504</v>
      </c>
      <c r="D23" s="352">
        <v>4.3890241533517838E-2</v>
      </c>
      <c r="E23" s="352">
        <v>2.1417315006256104</v>
      </c>
      <c r="F23" s="352">
        <v>6.308949738740921E-2</v>
      </c>
      <c r="G23" s="33"/>
      <c r="H23" s="341">
        <f t="shared" si="0"/>
        <v>-0.14723801612854004</v>
      </c>
      <c r="I23" s="64">
        <f t="shared" si="1"/>
        <v>7.6854654917359738E-2</v>
      </c>
      <c r="J23" s="64">
        <f t="shared" si="2"/>
        <v>-1.9157982855672453</v>
      </c>
      <c r="K23" s="402">
        <f t="shared" si="20"/>
        <v>2.7695388029997738E-2</v>
      </c>
      <c r="L23" s="282" t="str">
        <f t="shared" si="3"/>
        <v>Significativa</v>
      </c>
      <c r="M23" s="282" t="str">
        <f t="shared" si="4"/>
        <v>Disminución</v>
      </c>
      <c r="N23" s="34"/>
      <c r="O23" s="352">
        <v>0.18495064973831177</v>
      </c>
      <c r="P23" s="352">
        <v>9.0014608576893806E-3</v>
      </c>
      <c r="Q23" s="352">
        <v>0.15834891796112061</v>
      </c>
      <c r="R23" s="352">
        <v>8.6170881986618042E-3</v>
      </c>
      <c r="S23" s="341">
        <f t="shared" si="5"/>
        <v>-2.6601731777191162E-2</v>
      </c>
      <c r="T23" s="64">
        <f t="shared" si="6"/>
        <v>1.246115992177416E-2</v>
      </c>
      <c r="U23" s="64">
        <f t="shared" si="7"/>
        <v>-2.1347717182176837</v>
      </c>
      <c r="V23" s="64">
        <f t="shared" si="21"/>
        <v>1.6389830755034036E-2</v>
      </c>
      <c r="W23" s="289" t="str">
        <f t="shared" si="8"/>
        <v>Significativa</v>
      </c>
      <c r="X23" s="282" t="str">
        <f t="shared" si="9"/>
        <v>Disminución</v>
      </c>
      <c r="Y23" s="287"/>
      <c r="Z23" s="352">
        <v>0.69074743986129761</v>
      </c>
      <c r="AA23" s="352">
        <v>3.6575207486748695E-3</v>
      </c>
      <c r="AB23" s="352">
        <v>0.67847764492034912</v>
      </c>
      <c r="AC23" s="352">
        <v>5.2574584260582924E-3</v>
      </c>
      <c r="AD23" s="341">
        <f t="shared" si="22"/>
        <v>-1.2269794940948486E-2</v>
      </c>
      <c r="AE23" s="64">
        <f t="shared" si="23"/>
        <v>6.4045551858593983E-3</v>
      </c>
      <c r="AF23" s="64">
        <f t="shared" si="12"/>
        <v>-1.9157918988720617</v>
      </c>
      <c r="AG23" s="402">
        <f t="shared" si="24"/>
        <v>2.7695794657800293E-2</v>
      </c>
      <c r="AH23" s="287" t="str">
        <f t="shared" si="13"/>
        <v>Significativa</v>
      </c>
      <c r="AI23" s="287" t="str">
        <f t="shared" si="14"/>
        <v>Disminución</v>
      </c>
      <c r="AJ23" s="34"/>
      <c r="AK23" s="352">
        <v>0.33487781882286072</v>
      </c>
      <c r="AL23" s="352">
        <v>1.3768939301371574E-2</v>
      </c>
      <c r="AM23" s="352">
        <v>0.30097946524620056</v>
      </c>
      <c r="AN23" s="352">
        <v>1.2216033414006233E-2</v>
      </c>
      <c r="AO23" s="403">
        <f t="shared" si="15"/>
        <v>-3.3898353576660156E-2</v>
      </c>
      <c r="AP23" s="64">
        <f t="shared" si="16"/>
        <v>1.8406932440169697E-2</v>
      </c>
      <c r="AQ23" s="64">
        <f t="shared" si="17"/>
        <v>-1.8416079749759564</v>
      </c>
      <c r="AR23" s="402">
        <f t="shared" si="25"/>
        <v>3.2766256835627249E-2</v>
      </c>
      <c r="AS23" s="282" t="str">
        <f t="shared" si="18"/>
        <v>Significativa</v>
      </c>
      <c r="AT23" s="282" t="str">
        <f t="shared" si="19"/>
        <v>Disminución</v>
      </c>
      <c r="AU23" s="32"/>
      <c r="AV23" s="328">
        <v>13.985369682312012</v>
      </c>
      <c r="AW23" s="352">
        <v>0.58551198244094849</v>
      </c>
      <c r="AX23" s="328">
        <v>15.435111999511719</v>
      </c>
      <c r="AY23" s="352">
        <v>0.61311173439025879</v>
      </c>
      <c r="AZ23" s="328">
        <v>13.549683570861816</v>
      </c>
      <c r="BA23" s="352">
        <v>0.99105441570281982</v>
      </c>
      <c r="BB23" s="328">
        <v>9.9776201248168945</v>
      </c>
      <c r="BC23" s="352">
        <v>0.76997923851013184</v>
      </c>
      <c r="BD23" s="330">
        <v>38.758571624755859</v>
      </c>
      <c r="BE23" s="71">
        <v>0.65542709827423096</v>
      </c>
      <c r="BF23" s="328">
        <v>39.341350555419922</v>
      </c>
      <c r="BG23" s="352">
        <v>1.0745233297348022</v>
      </c>
      <c r="BH23" s="328">
        <v>7.5305185317993164</v>
      </c>
      <c r="BI23" s="71">
        <v>0.73513120412826538</v>
      </c>
      <c r="BJ23" s="328">
        <v>7.2839317321777344</v>
      </c>
      <c r="BK23" s="352">
        <v>0.84267884492874146</v>
      </c>
      <c r="BL23" s="328">
        <v>9.2315311431884766</v>
      </c>
      <c r="BM23" s="352">
        <v>1.102763295173645</v>
      </c>
      <c r="BN23" s="328">
        <v>7.8980503082275391</v>
      </c>
      <c r="BO23" s="352">
        <v>1.4697744846343994</v>
      </c>
      <c r="BP23" s="328">
        <v>16.944320678710937</v>
      </c>
      <c r="BQ23" s="352">
        <v>0.97371983528137207</v>
      </c>
      <c r="BR23" s="328">
        <v>20.063934326171875</v>
      </c>
      <c r="BS23" s="352">
        <v>1.1759283542633057</v>
      </c>
      <c r="BT23" s="328">
        <v>100</v>
      </c>
      <c r="BU23" s="328">
        <v>100</v>
      </c>
    </row>
    <row r="24" spans="1:73" x14ac:dyDescent="0.2">
      <c r="A24" s="24"/>
      <c r="B24" s="35" t="s">
        <v>57</v>
      </c>
      <c r="C24" s="352">
        <v>3.194216251373291</v>
      </c>
      <c r="D24" s="352">
        <v>7.2751708328723907E-2</v>
      </c>
      <c r="E24" s="352">
        <v>2.8643145561218262</v>
      </c>
      <c r="F24" s="352">
        <v>6.3915833830833435E-2</v>
      </c>
      <c r="G24" s="33"/>
      <c r="H24" s="341">
        <f t="shared" si="0"/>
        <v>-0.32990169525146484</v>
      </c>
      <c r="I24" s="64">
        <f t="shared" si="1"/>
        <v>9.6840306066422716E-2</v>
      </c>
      <c r="J24" s="64">
        <f t="shared" si="2"/>
        <v>-3.4066568833971407</v>
      </c>
      <c r="K24" s="402">
        <f t="shared" si="20"/>
        <v>3.2881871747796152E-4</v>
      </c>
      <c r="L24" s="282" t="str">
        <f t="shared" si="3"/>
        <v>Significativa</v>
      </c>
      <c r="M24" s="282" t="str">
        <f t="shared" si="4"/>
        <v>Disminución</v>
      </c>
      <c r="N24" s="34"/>
      <c r="O24" s="352">
        <v>0.35895600914955139</v>
      </c>
      <c r="P24" s="352">
        <v>1.3681571930646896E-2</v>
      </c>
      <c r="Q24" s="352">
        <v>0.33170822262763977</v>
      </c>
      <c r="R24" s="352">
        <v>1.2607796117663383E-2</v>
      </c>
      <c r="S24" s="341">
        <f t="shared" si="5"/>
        <v>-2.7247786521911621E-2</v>
      </c>
      <c r="T24" s="64">
        <f t="shared" si="6"/>
        <v>1.8604890041008921E-2</v>
      </c>
      <c r="U24" s="64">
        <f t="shared" si="7"/>
        <v>-1.4645497211675005</v>
      </c>
      <c r="V24" s="64">
        <f t="shared" si="21"/>
        <v>7.1521904082025245E-2</v>
      </c>
      <c r="W24" s="289" t="str">
        <f t="shared" si="8"/>
        <v>No significativa</v>
      </c>
      <c r="X24" s="282" t="str">
        <f t="shared" si="9"/>
        <v>Sin cambio</v>
      </c>
      <c r="Y24" s="287"/>
      <c r="Z24" s="352">
        <v>0.76618468761444092</v>
      </c>
      <c r="AA24" s="352">
        <v>6.0626422055065632E-3</v>
      </c>
      <c r="AB24" s="352">
        <v>0.73869287967681885</v>
      </c>
      <c r="AC24" s="352">
        <v>5.3263190202414989E-3</v>
      </c>
      <c r="AD24" s="341">
        <f t="shared" si="22"/>
        <v>-2.749180793762207E-2</v>
      </c>
      <c r="AE24" s="64">
        <f t="shared" si="23"/>
        <v>8.0700250815828236E-3</v>
      </c>
      <c r="AF24" s="64">
        <f t="shared" si="12"/>
        <v>-3.4066570623631733</v>
      </c>
      <c r="AG24" s="402">
        <f t="shared" si="24"/>
        <v>3.288185018926077E-4</v>
      </c>
      <c r="AH24" s="287" t="str">
        <f t="shared" si="13"/>
        <v>Significativa</v>
      </c>
      <c r="AI24" s="287" t="str">
        <f t="shared" si="14"/>
        <v>Disminución</v>
      </c>
      <c r="AJ24" s="34"/>
      <c r="AK24" s="352">
        <v>0.5166085958480835</v>
      </c>
      <c r="AL24" s="352">
        <v>1.4902413822710514E-2</v>
      </c>
      <c r="AM24" s="352">
        <v>0.51327568292617798</v>
      </c>
      <c r="AN24" s="352">
        <v>1.4930395409464836E-2</v>
      </c>
      <c r="AO24" s="403">
        <f t="shared" si="15"/>
        <v>-3.3329129219055176E-3</v>
      </c>
      <c r="AP24" s="64">
        <f t="shared" si="16"/>
        <v>2.1094990989006895E-2</v>
      </c>
      <c r="AQ24" s="64">
        <f t="shared" si="17"/>
        <v>-0.15799546554167188</v>
      </c>
      <c r="AR24" s="402">
        <f t="shared" si="25"/>
        <v>0.43723018590608564</v>
      </c>
      <c r="AS24" s="282" t="str">
        <f t="shared" si="18"/>
        <v>No significativa</v>
      </c>
      <c r="AT24" s="282" t="str">
        <f t="shared" si="19"/>
        <v>Sin cambio</v>
      </c>
      <c r="AU24" s="32"/>
      <c r="AV24" s="328">
        <v>10.276147842407227</v>
      </c>
      <c r="AW24" s="352">
        <v>0.39363005757331848</v>
      </c>
      <c r="AX24" s="328">
        <v>10.96729850769043</v>
      </c>
      <c r="AY24" s="352">
        <v>0.43299371004104614</v>
      </c>
      <c r="AZ24" s="328">
        <v>13.516090393066406</v>
      </c>
      <c r="BA24" s="352">
        <v>0.64819508790969849</v>
      </c>
      <c r="BB24" s="328">
        <v>9.73162841796875</v>
      </c>
      <c r="BC24" s="352">
        <v>0.55511397123336792</v>
      </c>
      <c r="BD24" s="330">
        <v>28.308948516845703</v>
      </c>
      <c r="BE24" s="71">
        <v>0.6166682243347168</v>
      </c>
      <c r="BF24" s="328">
        <v>31.473478317260742</v>
      </c>
      <c r="BG24" s="352">
        <v>0.71348142623901367</v>
      </c>
      <c r="BH24" s="328">
        <v>15.898159027099609</v>
      </c>
      <c r="BI24" s="71">
        <v>0.56859499216079712</v>
      </c>
      <c r="BJ24" s="328">
        <v>14.090975761413574</v>
      </c>
      <c r="BK24" s="352">
        <v>0.73869627714157104</v>
      </c>
      <c r="BL24" s="328">
        <v>15.223640441894531</v>
      </c>
      <c r="BM24" s="352">
        <v>0.93230158090591431</v>
      </c>
      <c r="BN24" s="328">
        <v>17.419271469116211</v>
      </c>
      <c r="BO24" s="352">
        <v>1.0446070432662964</v>
      </c>
      <c r="BP24" s="328">
        <v>16.777013778686523</v>
      </c>
      <c r="BQ24" s="352">
        <v>0.56595861911773682</v>
      </c>
      <c r="BR24" s="328">
        <v>16.317346572875977</v>
      </c>
      <c r="BS24" s="352">
        <v>0.89454203844070435</v>
      </c>
      <c r="BT24" s="328">
        <v>100</v>
      </c>
      <c r="BU24" s="328">
        <v>100</v>
      </c>
    </row>
    <row r="25" spans="1:73" x14ac:dyDescent="0.2">
      <c r="A25" s="24"/>
      <c r="B25" s="35" t="s">
        <v>56</v>
      </c>
      <c r="C25" s="352">
        <v>2.4935061931610107</v>
      </c>
      <c r="D25" s="352">
        <v>6.3866674900054932E-2</v>
      </c>
      <c r="E25" s="352">
        <v>2.1241822242736816</v>
      </c>
      <c r="F25" s="352">
        <v>5.259714275598526E-2</v>
      </c>
      <c r="G25" s="33"/>
      <c r="H25" s="341">
        <f t="shared" si="0"/>
        <v>-0.3693239688873291</v>
      </c>
      <c r="I25" s="64">
        <f t="shared" si="1"/>
        <v>8.2737002537454779E-2</v>
      </c>
      <c r="J25" s="64">
        <f t="shared" si="2"/>
        <v>-4.4638306629508042</v>
      </c>
      <c r="K25" s="402">
        <f t="shared" si="20"/>
        <v>4.0253599676642676E-6</v>
      </c>
      <c r="L25" s="282" t="str">
        <f t="shared" si="3"/>
        <v>Significativa</v>
      </c>
      <c r="M25" s="282" t="str">
        <f t="shared" si="4"/>
        <v>Disminución</v>
      </c>
      <c r="N25" s="34"/>
      <c r="O25" s="352">
        <v>0.22682194411754608</v>
      </c>
      <c r="P25" s="352">
        <v>1.5017223544418812E-2</v>
      </c>
      <c r="Q25" s="352">
        <v>0.18653056025505066</v>
      </c>
      <c r="R25" s="352">
        <v>9.4788633286952972E-3</v>
      </c>
      <c r="S25" s="341">
        <f t="shared" si="5"/>
        <v>-4.0291383862495422E-2</v>
      </c>
      <c r="T25" s="64">
        <f t="shared" si="6"/>
        <v>1.7758543098664686E-2</v>
      </c>
      <c r="U25" s="64">
        <f t="shared" si="7"/>
        <v>-2.2688451208322964</v>
      </c>
      <c r="V25" s="64">
        <f t="shared" si="21"/>
        <v>1.1638873000621502E-2</v>
      </c>
      <c r="W25" s="289" t="str">
        <f t="shared" si="8"/>
        <v>Significativa</v>
      </c>
      <c r="X25" s="282" t="str">
        <f t="shared" si="9"/>
        <v>Disminución</v>
      </c>
      <c r="Y25" s="287"/>
      <c r="Z25" s="352">
        <v>0.70779216289520264</v>
      </c>
      <c r="AA25" s="352">
        <v>5.3222235292196274E-3</v>
      </c>
      <c r="AB25" s="352">
        <v>0.67701518535614014</v>
      </c>
      <c r="AC25" s="352">
        <v>4.3830960057675838E-3</v>
      </c>
      <c r="AD25" s="341">
        <f t="shared" si="22"/>
        <v>-3.07769775390625E-2</v>
      </c>
      <c r="AE25" s="64">
        <f t="shared" si="23"/>
        <v>6.894751184107718E-3</v>
      </c>
      <c r="AF25" s="64">
        <f t="shared" si="12"/>
        <v>-4.4638271515878483</v>
      </c>
      <c r="AG25" s="402">
        <f t="shared" si="24"/>
        <v>4.0254259701257526E-6</v>
      </c>
      <c r="AH25" s="287" t="str">
        <f t="shared" si="13"/>
        <v>Significativa</v>
      </c>
      <c r="AI25" s="287" t="str">
        <f t="shared" si="14"/>
        <v>Disminución</v>
      </c>
      <c r="AJ25" s="34"/>
      <c r="AK25" s="352">
        <v>0.38630613684654236</v>
      </c>
      <c r="AL25" s="352">
        <v>2.0864427089691162E-2</v>
      </c>
      <c r="AM25" s="352">
        <v>0.35670390725135803</v>
      </c>
      <c r="AN25" s="352">
        <v>1.413298211991787E-2</v>
      </c>
      <c r="AO25" s="403">
        <f t="shared" si="15"/>
        <v>-2.9602229595184326E-2</v>
      </c>
      <c r="AP25" s="64">
        <f t="shared" si="16"/>
        <v>2.5200505974740994E-2</v>
      </c>
      <c r="AQ25" s="64">
        <f t="shared" si="17"/>
        <v>-1.1746680651910431</v>
      </c>
      <c r="AR25" s="402">
        <f t="shared" si="25"/>
        <v>0.12006377021742523</v>
      </c>
      <c r="AS25" s="282" t="str">
        <f t="shared" si="18"/>
        <v>No significativa</v>
      </c>
      <c r="AT25" s="282" t="str">
        <f t="shared" si="19"/>
        <v>Sin cambio</v>
      </c>
      <c r="AU25" s="32"/>
      <c r="AV25" s="328">
        <v>12.384233474731445</v>
      </c>
      <c r="AW25" s="352">
        <v>0.6245654821395874</v>
      </c>
      <c r="AX25" s="328">
        <v>12.806608200073242</v>
      </c>
      <c r="AY25" s="352">
        <v>0.66462278366088867</v>
      </c>
      <c r="AZ25" s="328">
        <v>14.102992057800293</v>
      </c>
      <c r="BA25" s="352">
        <v>1.2371695041656494</v>
      </c>
      <c r="BB25" s="328">
        <v>10.165988922119141</v>
      </c>
      <c r="BC25" s="352">
        <v>0.81389772891998291</v>
      </c>
      <c r="BD25" s="330">
        <v>36.494152069091797</v>
      </c>
      <c r="BE25" s="71">
        <v>0.8553544282913208</v>
      </c>
      <c r="BF25" s="328">
        <v>41.192905426025391</v>
      </c>
      <c r="BG25" s="352">
        <v>1.1827821731567383</v>
      </c>
      <c r="BH25" s="328">
        <v>8.1453590393066406</v>
      </c>
      <c r="BI25" s="71">
        <v>0.88705557584762573</v>
      </c>
      <c r="BJ25" s="328">
        <v>8.2286920547485352</v>
      </c>
      <c r="BK25" s="352">
        <v>0.87760603427886963</v>
      </c>
      <c r="BL25" s="328">
        <v>12.529976844787598</v>
      </c>
      <c r="BM25" s="352">
        <v>1.5423065423965454</v>
      </c>
      <c r="BN25" s="328">
        <v>11.895232200622559</v>
      </c>
      <c r="BO25" s="352">
        <v>1.5423005819320679</v>
      </c>
      <c r="BP25" s="328">
        <v>16.343288421630859</v>
      </c>
      <c r="BQ25" s="352">
        <v>0.83021104335784912</v>
      </c>
      <c r="BR25" s="328">
        <v>15.710574150085449</v>
      </c>
      <c r="BS25" s="352">
        <v>1.0191968679428101</v>
      </c>
      <c r="BT25" s="328">
        <v>100</v>
      </c>
      <c r="BU25" s="328">
        <v>100</v>
      </c>
    </row>
    <row r="26" spans="1:73" x14ac:dyDescent="0.2">
      <c r="A26" s="24"/>
      <c r="B26" s="35" t="s">
        <v>55</v>
      </c>
      <c r="C26" s="352">
        <v>2.204930305480957</v>
      </c>
      <c r="D26" s="352">
        <v>6.3899405300617218E-2</v>
      </c>
      <c r="E26" s="352">
        <v>2.068812370300293</v>
      </c>
      <c r="F26" s="352">
        <v>5.1592770963907242E-2</v>
      </c>
      <c r="G26" s="33"/>
      <c r="H26" s="341">
        <f t="shared" si="0"/>
        <v>-0.13611793518066406</v>
      </c>
      <c r="I26" s="64">
        <f t="shared" si="1"/>
        <v>8.2127632460133285E-2</v>
      </c>
      <c r="J26" s="64">
        <f t="shared" si="2"/>
        <v>-1.6573950947233134</v>
      </c>
      <c r="K26" s="402">
        <f t="shared" si="20"/>
        <v>4.871981125028297E-2</v>
      </c>
      <c r="L26" s="282" t="str">
        <f t="shared" si="3"/>
        <v>Significativa</v>
      </c>
      <c r="M26" s="282" t="str">
        <f t="shared" si="4"/>
        <v>Disminución</v>
      </c>
      <c r="N26" s="34"/>
      <c r="O26" s="352">
        <v>0.13573092222213745</v>
      </c>
      <c r="P26" s="352">
        <v>8.7906736880540848E-3</v>
      </c>
      <c r="Q26" s="352">
        <v>0.13708004355430603</v>
      </c>
      <c r="R26" s="352">
        <v>8.3499327301979065E-3</v>
      </c>
      <c r="S26" s="341">
        <f t="shared" si="5"/>
        <v>1.3491213321685791E-3</v>
      </c>
      <c r="T26" s="64">
        <f t="shared" si="6"/>
        <v>1.2124245151294025E-2</v>
      </c>
      <c r="U26" s="64">
        <f t="shared" si="7"/>
        <v>0.11127466620258722</v>
      </c>
      <c r="V26" s="64">
        <f t="shared" si="21"/>
        <v>0.45569927203432936</v>
      </c>
      <c r="W26" s="289" t="str">
        <f t="shared" si="8"/>
        <v>No significativa</v>
      </c>
      <c r="X26" s="282" t="str">
        <f t="shared" si="9"/>
        <v>Sin cambio</v>
      </c>
      <c r="Y26" s="287"/>
      <c r="Z26" s="352">
        <v>0.68374419212341309</v>
      </c>
      <c r="AA26" s="352">
        <v>5.3249509073793888E-3</v>
      </c>
      <c r="AB26" s="352">
        <v>0.67240101099014282</v>
      </c>
      <c r="AC26" s="352">
        <v>4.2993980459868908E-3</v>
      </c>
      <c r="AD26" s="341">
        <f t="shared" si="22"/>
        <v>-1.1343181133270264E-2</v>
      </c>
      <c r="AE26" s="64">
        <f t="shared" si="23"/>
        <v>6.8439700265150545E-3</v>
      </c>
      <c r="AF26" s="64">
        <f t="shared" si="12"/>
        <v>-1.6573978391670725</v>
      </c>
      <c r="AG26" s="402">
        <f t="shared" si="24"/>
        <v>4.8719534001943149E-2</v>
      </c>
      <c r="AH26" s="287" t="str">
        <f t="shared" si="13"/>
        <v>Significativa</v>
      </c>
      <c r="AI26" s="287" t="str">
        <f t="shared" si="14"/>
        <v>Disminución</v>
      </c>
      <c r="AJ26" s="34"/>
      <c r="AK26" s="352">
        <v>0.25253921747207642</v>
      </c>
      <c r="AL26" s="352">
        <v>1.4210556633770466E-2</v>
      </c>
      <c r="AM26" s="352">
        <v>0.26732078194618225</v>
      </c>
      <c r="AN26" s="352">
        <v>1.359082106500864E-2</v>
      </c>
      <c r="AO26" s="403">
        <f t="shared" si="15"/>
        <v>1.4781564474105835E-2</v>
      </c>
      <c r="AP26" s="64">
        <f t="shared" si="16"/>
        <v>1.9663426381551115E-2</v>
      </c>
      <c r="AQ26" s="64">
        <f t="shared" si="17"/>
        <v>0.75172882829690324</v>
      </c>
      <c r="AR26" s="402">
        <f t="shared" si="25"/>
        <v>0.22610707509633154</v>
      </c>
      <c r="AS26" s="282" t="str">
        <f t="shared" si="18"/>
        <v>No significativa</v>
      </c>
      <c r="AT26" s="282" t="str">
        <f t="shared" si="19"/>
        <v>Sin cambio</v>
      </c>
      <c r="AU26" s="32"/>
      <c r="AV26" s="328">
        <v>13.54350471496582</v>
      </c>
      <c r="AW26" s="352">
        <v>0.72806870937347412</v>
      </c>
      <c r="AX26" s="328">
        <v>13.49003791809082</v>
      </c>
      <c r="AY26" s="352">
        <v>0.67104476690292358</v>
      </c>
      <c r="AZ26" s="328">
        <v>17.926731109619141</v>
      </c>
      <c r="BA26" s="352">
        <v>1.1418598890304565</v>
      </c>
      <c r="BB26" s="328">
        <v>15.481948852539063</v>
      </c>
      <c r="BC26" s="352">
        <v>1.1644021272659302</v>
      </c>
      <c r="BD26" s="330">
        <v>35.978633880615234</v>
      </c>
      <c r="BE26" s="71">
        <v>1.3876018524169922</v>
      </c>
      <c r="BF26" s="328">
        <v>38.275653839111328</v>
      </c>
      <c r="BG26" s="352">
        <v>1.2862310409545898</v>
      </c>
      <c r="BH26" s="328">
        <v>5.5846219062805176</v>
      </c>
      <c r="BI26" s="71">
        <v>0.88241428136825562</v>
      </c>
      <c r="BJ26" s="328">
        <v>8.5861148834228516</v>
      </c>
      <c r="BK26" s="352">
        <v>1.2982163429260254</v>
      </c>
      <c r="BL26" s="328">
        <v>8.07611083984375</v>
      </c>
      <c r="BM26" s="352">
        <v>1.484744668006897</v>
      </c>
      <c r="BN26" s="328">
        <v>5.6760373115539551</v>
      </c>
      <c r="BO26" s="352">
        <v>1.1046825647354126</v>
      </c>
      <c r="BP26" s="328">
        <v>18.890399932861328</v>
      </c>
      <c r="BQ26" s="352">
        <v>1.1477442979812622</v>
      </c>
      <c r="BR26" s="328">
        <v>18.490207672119141</v>
      </c>
      <c r="BS26" s="352">
        <v>1.3906898498535156</v>
      </c>
      <c r="BT26" s="328">
        <v>100</v>
      </c>
      <c r="BU26" s="328">
        <v>100</v>
      </c>
    </row>
    <row r="27" spans="1:73" x14ac:dyDescent="0.2">
      <c r="A27" s="24"/>
      <c r="B27" s="35" t="s">
        <v>54</v>
      </c>
      <c r="C27" s="352">
        <v>2.4483962059020996</v>
      </c>
      <c r="D27" s="352">
        <v>5.2823781967163086E-2</v>
      </c>
      <c r="E27" s="352">
        <v>2.0178446769714355</v>
      </c>
      <c r="F27" s="352">
        <v>4.9252711236476898E-2</v>
      </c>
      <c r="G27" s="33"/>
      <c r="H27" s="341">
        <f t="shared" si="0"/>
        <v>-0.43055152893066406</v>
      </c>
      <c r="I27" s="64">
        <f t="shared" si="1"/>
        <v>7.2223136912336908E-2</v>
      </c>
      <c r="J27" s="64">
        <f t="shared" si="2"/>
        <v>-5.9614072074058404</v>
      </c>
      <c r="K27" s="402">
        <f t="shared" si="20"/>
        <v>1.2503745638709602E-9</v>
      </c>
      <c r="L27" s="282" t="str">
        <f t="shared" si="3"/>
        <v>Significativa</v>
      </c>
      <c r="M27" s="282" t="str">
        <f t="shared" si="4"/>
        <v>Disminución</v>
      </c>
      <c r="N27" s="34"/>
      <c r="O27" s="352">
        <v>0.17494195699691772</v>
      </c>
      <c r="P27" s="352">
        <v>1.6032373532652855E-2</v>
      </c>
      <c r="Q27" s="352">
        <v>0.15207101404666901</v>
      </c>
      <c r="R27" s="352">
        <v>7.3597901500761509E-3</v>
      </c>
      <c r="S27" s="341">
        <f t="shared" si="5"/>
        <v>-2.2870942950248718E-2</v>
      </c>
      <c r="T27" s="64">
        <f t="shared" si="6"/>
        <v>1.7640961202374027E-2</v>
      </c>
      <c r="U27" s="64">
        <f t="shared" si="7"/>
        <v>-1.2964680715453798</v>
      </c>
      <c r="V27" s="64">
        <f t="shared" si="21"/>
        <v>9.7407136589935245E-2</v>
      </c>
      <c r="W27" s="289" t="str">
        <f t="shared" si="8"/>
        <v>No significativa</v>
      </c>
      <c r="X27" s="282" t="str">
        <f t="shared" si="9"/>
        <v>Sin cambio</v>
      </c>
      <c r="Y27" s="287"/>
      <c r="Z27" s="352">
        <v>0.7040330171585083</v>
      </c>
      <c r="AA27" s="352">
        <v>4.4019818305969238E-3</v>
      </c>
      <c r="AB27" s="352">
        <v>0.66815370321273804</v>
      </c>
      <c r="AC27" s="352">
        <v>4.1043930687010288E-3</v>
      </c>
      <c r="AD27" s="341">
        <f t="shared" si="22"/>
        <v>-3.5879313945770264E-2</v>
      </c>
      <c r="AE27" s="64">
        <f t="shared" si="23"/>
        <v>6.0185950602533889E-3</v>
      </c>
      <c r="AF27" s="64">
        <f t="shared" si="12"/>
        <v>-5.9614101940029354</v>
      </c>
      <c r="AG27" s="402">
        <f t="shared" si="24"/>
        <v>1.2503517066953426E-9</v>
      </c>
      <c r="AH27" s="287" t="str">
        <f t="shared" si="13"/>
        <v>Significativa</v>
      </c>
      <c r="AI27" s="287" t="str">
        <f t="shared" si="14"/>
        <v>Disminución</v>
      </c>
      <c r="AJ27" s="34"/>
      <c r="AK27" s="352">
        <v>0.30182594060897827</v>
      </c>
      <c r="AL27" s="352">
        <v>2.6182841509580612E-2</v>
      </c>
      <c r="AM27" s="352">
        <v>0.30212479829788208</v>
      </c>
      <c r="AN27" s="352">
        <v>1.1884564533829689E-2</v>
      </c>
      <c r="AO27" s="403">
        <f t="shared" si="15"/>
        <v>2.9885768890380859E-4</v>
      </c>
      <c r="AP27" s="64">
        <f t="shared" si="16"/>
        <v>2.8753853023109444E-2</v>
      </c>
      <c r="AQ27" s="64">
        <f t="shared" si="17"/>
        <v>1.0393657109661685E-2</v>
      </c>
      <c r="AR27" s="402">
        <f t="shared" si="25"/>
        <v>0.49585360538562306</v>
      </c>
      <c r="AS27" s="282" t="str">
        <f t="shared" si="18"/>
        <v>No significativa</v>
      </c>
      <c r="AT27" s="282" t="str">
        <f t="shared" si="19"/>
        <v>Sin cambio</v>
      </c>
      <c r="AU27" s="32"/>
      <c r="AV27" s="328">
        <v>10.086837768554687</v>
      </c>
      <c r="AW27" s="352">
        <v>0.37719705700874329</v>
      </c>
      <c r="AX27" s="328">
        <v>11.228686332702637</v>
      </c>
      <c r="AY27" s="352">
        <v>0.54489058256149292</v>
      </c>
      <c r="AZ27" s="328">
        <v>17.720529556274414</v>
      </c>
      <c r="BA27" s="352">
        <v>0.97626346349716187</v>
      </c>
      <c r="BB27" s="328">
        <v>15.088516235351562</v>
      </c>
      <c r="BC27" s="352">
        <v>0.89429795742034912</v>
      </c>
      <c r="BD27" s="330">
        <v>35.596553802490234</v>
      </c>
      <c r="BE27" s="71">
        <v>0.7046167254447937</v>
      </c>
      <c r="BF27" s="328">
        <v>42.952289581298828</v>
      </c>
      <c r="BG27" s="352">
        <v>1.0227476358413696</v>
      </c>
      <c r="BH27" s="328">
        <v>9.8426017761230469</v>
      </c>
      <c r="BI27" s="71">
        <v>0.79238766431808472</v>
      </c>
      <c r="BJ27" s="328">
        <v>9.0876703262329102</v>
      </c>
      <c r="BK27" s="352">
        <v>0.93863868713378906</v>
      </c>
      <c r="BL27" s="328">
        <v>8.955571174621582</v>
      </c>
      <c r="BM27" s="352">
        <v>0.9447859525680542</v>
      </c>
      <c r="BN27" s="328">
        <v>7.1889958381652832</v>
      </c>
      <c r="BO27" s="352">
        <v>0.85353636741638184</v>
      </c>
      <c r="BP27" s="328">
        <v>17.797906875610352</v>
      </c>
      <c r="BQ27" s="352">
        <v>0.92471140623092651</v>
      </c>
      <c r="BR27" s="328">
        <v>14.453842163085937</v>
      </c>
      <c r="BS27" s="352">
        <v>1.041917085647583</v>
      </c>
      <c r="BT27" s="328">
        <v>100</v>
      </c>
      <c r="BU27" s="328">
        <v>100</v>
      </c>
    </row>
    <row r="28" spans="1:73" x14ac:dyDescent="0.2">
      <c r="A28" s="24"/>
      <c r="B28" s="35" t="s">
        <v>53</v>
      </c>
      <c r="C28" s="352">
        <v>2.7201907634735107</v>
      </c>
      <c r="D28" s="352">
        <v>6.8724021315574646E-2</v>
      </c>
      <c r="E28" s="352">
        <v>2.5199124813079834</v>
      </c>
      <c r="F28" s="352">
        <v>6.8080700933933258E-2</v>
      </c>
      <c r="G28" s="33"/>
      <c r="H28" s="341">
        <f t="shared" si="0"/>
        <v>-0.20027828216552734</v>
      </c>
      <c r="I28" s="64">
        <f t="shared" si="1"/>
        <v>9.6736616363397879E-2</v>
      </c>
      <c r="J28" s="64">
        <f t="shared" si="2"/>
        <v>-2.0703461594435755</v>
      </c>
      <c r="K28" s="402">
        <f t="shared" si="20"/>
        <v>1.9209969936036065E-2</v>
      </c>
      <c r="L28" s="282" t="str">
        <f t="shared" si="3"/>
        <v>Significativa</v>
      </c>
      <c r="M28" s="282" t="str">
        <f t="shared" si="4"/>
        <v>Disminución</v>
      </c>
      <c r="N28" s="34"/>
      <c r="O28" s="352">
        <v>0.24786369502544403</v>
      </c>
      <c r="P28" s="352">
        <v>1.1824863962829113E-2</v>
      </c>
      <c r="Q28" s="352">
        <v>0.2282899022102356</v>
      </c>
      <c r="R28" s="352">
        <v>1.0855226777493954E-2</v>
      </c>
      <c r="S28" s="341">
        <f t="shared" si="5"/>
        <v>-1.9573792815208435E-2</v>
      </c>
      <c r="T28" s="64">
        <f t="shared" si="6"/>
        <v>1.6051895717647695E-2</v>
      </c>
      <c r="U28" s="64">
        <f t="shared" si="7"/>
        <v>-1.2194069261046041</v>
      </c>
      <c r="V28" s="64">
        <f t="shared" si="21"/>
        <v>0.11134489121842388</v>
      </c>
      <c r="W28" s="289" t="str">
        <f t="shared" si="8"/>
        <v>No significativa</v>
      </c>
      <c r="X28" s="282" t="str">
        <f t="shared" si="9"/>
        <v>Sin cambio</v>
      </c>
      <c r="Y28" s="287"/>
      <c r="Z28" s="352">
        <v>0.72668254375457764</v>
      </c>
      <c r="AA28" s="352">
        <v>5.7270019315183163E-3</v>
      </c>
      <c r="AB28" s="352">
        <v>0.70999270677566528</v>
      </c>
      <c r="AC28" s="352">
        <v>5.6733922101557255E-3</v>
      </c>
      <c r="AD28" s="341">
        <f t="shared" si="22"/>
        <v>-1.6689836978912354E-2</v>
      </c>
      <c r="AE28" s="64">
        <f t="shared" si="23"/>
        <v>8.0613851349423931E-3</v>
      </c>
      <c r="AF28" s="64">
        <f t="shared" si="12"/>
        <v>-2.0703435823416494</v>
      </c>
      <c r="AG28" s="402">
        <f t="shared" si="24"/>
        <v>1.9210090516621328E-2</v>
      </c>
      <c r="AH28" s="287" t="str">
        <f t="shared" si="13"/>
        <v>Significativa</v>
      </c>
      <c r="AI28" s="287" t="str">
        <f t="shared" si="14"/>
        <v>Disminución</v>
      </c>
      <c r="AJ28" s="34"/>
      <c r="AK28" s="352">
        <v>0.39729174971580505</v>
      </c>
      <c r="AL28" s="352">
        <v>1.5984877943992615E-2</v>
      </c>
      <c r="AM28" s="352">
        <v>0.38592809438705444</v>
      </c>
      <c r="AN28" s="352">
        <v>1.5281374566257E-2</v>
      </c>
      <c r="AO28" s="403">
        <f t="shared" si="15"/>
        <v>-1.136365532875061E-2</v>
      </c>
      <c r="AP28" s="64">
        <f t="shared" si="16"/>
        <v>2.211417490024414E-2</v>
      </c>
      <c r="AQ28" s="64">
        <f t="shared" si="17"/>
        <v>-0.51386295803535298</v>
      </c>
      <c r="AR28" s="402">
        <f t="shared" si="25"/>
        <v>0.30367390349478862</v>
      </c>
      <c r="AS28" s="282" t="str">
        <f t="shared" si="18"/>
        <v>No significativa</v>
      </c>
      <c r="AT28" s="282" t="str">
        <f t="shared" si="19"/>
        <v>Sin cambio</v>
      </c>
      <c r="AU28" s="32"/>
      <c r="AV28" s="328">
        <v>13.993406295776367</v>
      </c>
      <c r="AW28" s="352">
        <v>0.56387937068939209</v>
      </c>
      <c r="AX28" s="328">
        <v>12.289491653442383</v>
      </c>
      <c r="AY28" s="352">
        <v>0.53555083274841309</v>
      </c>
      <c r="AZ28" s="328">
        <v>16.705249786376953</v>
      </c>
      <c r="BA28" s="352">
        <v>1.0420824289321899</v>
      </c>
      <c r="BB28" s="328">
        <v>12.21848201751709</v>
      </c>
      <c r="BC28" s="352">
        <v>1.0832254886627197</v>
      </c>
      <c r="BD28" s="330">
        <v>32.955272674560547</v>
      </c>
      <c r="BE28" s="71">
        <v>0.84144669771194458</v>
      </c>
      <c r="BF28" s="328">
        <v>34.288463592529297</v>
      </c>
      <c r="BG28" s="352">
        <v>0.93222272396087646</v>
      </c>
      <c r="BH28" s="328">
        <v>11.908676147460937</v>
      </c>
      <c r="BI28" s="71">
        <v>1.2226836681365967</v>
      </c>
      <c r="BJ28" s="328">
        <v>11.743213653564453</v>
      </c>
      <c r="BK28" s="352">
        <v>0.94831269979476929</v>
      </c>
      <c r="BL28" s="328">
        <v>9.61395263671875</v>
      </c>
      <c r="BM28" s="352">
        <v>1.1452872753143311</v>
      </c>
      <c r="BN28" s="328">
        <v>11.481361389160156</v>
      </c>
      <c r="BO28" s="352">
        <v>1.5276815891265869</v>
      </c>
      <c r="BP28" s="328">
        <v>14.823441505432129</v>
      </c>
      <c r="BQ28" s="352">
        <v>0.69530576467514038</v>
      </c>
      <c r="BR28" s="328">
        <v>17.978986740112305</v>
      </c>
      <c r="BS28" s="352">
        <v>1.0943269729614258</v>
      </c>
      <c r="BT28" s="328">
        <v>100</v>
      </c>
      <c r="BU28" s="328">
        <v>100</v>
      </c>
    </row>
    <row r="29" spans="1:73" x14ac:dyDescent="0.2">
      <c r="A29" s="24"/>
      <c r="B29" s="35" t="s">
        <v>52</v>
      </c>
      <c r="C29" s="352">
        <v>2.2609066963195801</v>
      </c>
      <c r="D29" s="352">
        <v>5.4632533341646194E-2</v>
      </c>
      <c r="E29" s="352">
        <v>2.1749153137207031</v>
      </c>
      <c r="F29" s="352">
        <v>5.1647838205099106E-2</v>
      </c>
      <c r="G29" s="33"/>
      <c r="H29" s="341">
        <f t="shared" si="0"/>
        <v>-8.5991382598876953E-2</v>
      </c>
      <c r="I29" s="64">
        <f t="shared" si="1"/>
        <v>7.5181200380056309E-2</v>
      </c>
      <c r="J29" s="64">
        <f t="shared" si="2"/>
        <v>-1.1437883694882891</v>
      </c>
      <c r="K29" s="402">
        <f t="shared" si="20"/>
        <v>0.12635570717839259</v>
      </c>
      <c r="L29" s="282" t="str">
        <f t="shared" si="3"/>
        <v>No significativa</v>
      </c>
      <c r="M29" s="282" t="str">
        <f t="shared" si="4"/>
        <v>Sin cambio</v>
      </c>
      <c r="N29" s="34"/>
      <c r="O29" s="352">
        <v>0.16211512684822083</v>
      </c>
      <c r="P29" s="352">
        <v>7.9013016074895859E-3</v>
      </c>
      <c r="Q29" s="352">
        <v>0.16402816772460938</v>
      </c>
      <c r="R29" s="352">
        <v>8.391600102186203E-3</v>
      </c>
      <c r="S29" s="341">
        <f t="shared" si="5"/>
        <v>1.9130408763885498E-3</v>
      </c>
      <c r="T29" s="64">
        <f t="shared" si="6"/>
        <v>1.1526036585380466E-2</v>
      </c>
      <c r="U29" s="64">
        <f t="shared" si="7"/>
        <v>0.1659756033409642</v>
      </c>
      <c r="V29" s="64">
        <f t="shared" si="21"/>
        <v>0.43408807478459588</v>
      </c>
      <c r="W29" s="289" t="str">
        <f t="shared" si="8"/>
        <v>No significativa</v>
      </c>
      <c r="X29" s="282" t="str">
        <f t="shared" si="9"/>
        <v>Sin cambio</v>
      </c>
      <c r="Y29" s="287"/>
      <c r="Z29" s="352">
        <v>0.68840891122817993</v>
      </c>
      <c r="AA29" s="352">
        <v>4.5527117326855659E-3</v>
      </c>
      <c r="AB29" s="352">
        <v>0.68124294281005859</v>
      </c>
      <c r="AC29" s="352">
        <v>4.3039871379733086E-3</v>
      </c>
      <c r="AD29" s="341">
        <f t="shared" si="22"/>
        <v>-7.1659684181213379E-3</v>
      </c>
      <c r="AE29" s="64">
        <f t="shared" si="23"/>
        <v>6.2651009093846587E-3</v>
      </c>
      <c r="AF29" s="64">
        <f t="shared" si="12"/>
        <v>-1.1437913805007109</v>
      </c>
      <c r="AG29" s="402">
        <f t="shared" si="24"/>
        <v>0.12635508266955456</v>
      </c>
      <c r="AH29" s="287" t="str">
        <f t="shared" si="13"/>
        <v>No significativa</v>
      </c>
      <c r="AI29" s="287" t="str">
        <f t="shared" si="14"/>
        <v>Sin cambio</v>
      </c>
      <c r="AJ29" s="34"/>
      <c r="AK29" s="352">
        <v>0.29616832733154297</v>
      </c>
      <c r="AL29" s="352">
        <v>1.2359484098851681E-2</v>
      </c>
      <c r="AM29" s="352">
        <v>0.30826863646507263</v>
      </c>
      <c r="AN29" s="352">
        <v>1.301873940974474E-2</v>
      </c>
      <c r="AO29" s="403">
        <f t="shared" si="15"/>
        <v>1.2100309133529663E-2</v>
      </c>
      <c r="AP29" s="64">
        <f t="shared" si="16"/>
        <v>1.795116773384418E-2</v>
      </c>
      <c r="AQ29" s="64">
        <f t="shared" si="17"/>
        <v>0.67406807807362756</v>
      </c>
      <c r="AR29" s="402">
        <f t="shared" si="25"/>
        <v>0.25013401657505852</v>
      </c>
      <c r="AS29" s="282" t="str">
        <f t="shared" si="18"/>
        <v>No significativa</v>
      </c>
      <c r="AT29" s="282" t="str">
        <f t="shared" si="19"/>
        <v>Sin cambio</v>
      </c>
      <c r="AU29" s="32"/>
      <c r="AV29" s="328">
        <v>12.075155258178711</v>
      </c>
      <c r="AW29" s="352">
        <v>0.63515740633010864</v>
      </c>
      <c r="AX29" s="328">
        <v>11.81986141204834</v>
      </c>
      <c r="AY29" s="352">
        <v>0.75232124328613281</v>
      </c>
      <c r="AZ29" s="328">
        <v>15.626865386962891</v>
      </c>
      <c r="BA29" s="352">
        <v>0.70564013719558716</v>
      </c>
      <c r="BB29" s="328">
        <v>12.389557838439941</v>
      </c>
      <c r="BC29" s="352">
        <v>0.77455383539199829</v>
      </c>
      <c r="BD29" s="330">
        <v>38.087852478027344</v>
      </c>
      <c r="BE29" s="71">
        <v>0.9335944652557373</v>
      </c>
      <c r="BF29" s="328">
        <v>39.640846252441406</v>
      </c>
      <c r="BG29" s="352">
        <v>1.0484051704406738</v>
      </c>
      <c r="BH29" s="328">
        <v>11.053787231445313</v>
      </c>
      <c r="BI29" s="71">
        <v>0.80845475196838379</v>
      </c>
      <c r="BJ29" s="328">
        <v>10.265171051025391</v>
      </c>
      <c r="BK29" s="352">
        <v>0.98679459095001221</v>
      </c>
      <c r="BL29" s="328">
        <v>8.346339225769043</v>
      </c>
      <c r="BM29" s="352">
        <v>1.0537039041519165</v>
      </c>
      <c r="BN29" s="328">
        <v>5.4882559776306152</v>
      </c>
      <c r="BO29" s="352">
        <v>0.95887184143066406</v>
      </c>
      <c r="BP29" s="328">
        <v>14.809998512268066</v>
      </c>
      <c r="BQ29" s="352">
        <v>0.98912233114242554</v>
      </c>
      <c r="BR29" s="328">
        <v>20.396306991577148</v>
      </c>
      <c r="BS29" s="352">
        <v>1.1805136203765869</v>
      </c>
      <c r="BT29" s="328">
        <v>100</v>
      </c>
      <c r="BU29" s="328">
        <v>100</v>
      </c>
    </row>
    <row r="30" spans="1:73" x14ac:dyDescent="0.2">
      <c r="A30" s="24"/>
      <c r="B30" s="35" t="s">
        <v>51</v>
      </c>
      <c r="C30" s="352">
        <v>2.2387323379516602</v>
      </c>
      <c r="D30" s="352">
        <v>0.11464588344097137</v>
      </c>
      <c r="E30" s="352">
        <v>2.2750430107116699</v>
      </c>
      <c r="F30" s="352">
        <v>0.14574873447418213</v>
      </c>
      <c r="G30" s="33"/>
      <c r="H30" s="341">
        <f t="shared" si="0"/>
        <v>3.6310672760009766E-2</v>
      </c>
      <c r="I30" s="64">
        <f t="shared" si="1"/>
        <v>0.18543562815917128</v>
      </c>
      <c r="J30" s="64">
        <f t="shared" si="2"/>
        <v>0.19581281720491162</v>
      </c>
      <c r="K30" s="402">
        <f t="shared" si="20"/>
        <v>0.42237833880075393</v>
      </c>
      <c r="L30" s="282" t="str">
        <f t="shared" si="3"/>
        <v>No significativa</v>
      </c>
      <c r="M30" s="282" t="str">
        <f t="shared" si="4"/>
        <v>Sin cambio</v>
      </c>
      <c r="N30" s="34"/>
      <c r="O30" s="352">
        <v>0.15397529304027557</v>
      </c>
      <c r="P30" s="352">
        <v>1.3411860913038254E-2</v>
      </c>
      <c r="Q30" s="352">
        <v>0.18022744357585907</v>
      </c>
      <c r="R30" s="352">
        <v>1.6445090994238853E-2</v>
      </c>
      <c r="S30" s="341">
        <f t="shared" si="5"/>
        <v>2.6252150535583496E-2</v>
      </c>
      <c r="T30" s="64">
        <f t="shared" si="6"/>
        <v>2.1220721735121996E-2</v>
      </c>
      <c r="U30" s="64">
        <f t="shared" si="7"/>
        <v>1.2370997962870454</v>
      </c>
      <c r="V30" s="64">
        <f t="shared" si="21"/>
        <v>0.10802501770218209</v>
      </c>
      <c r="W30" s="289" t="str">
        <f t="shared" si="8"/>
        <v>No significativa</v>
      </c>
      <c r="X30" s="282" t="str">
        <f t="shared" si="9"/>
        <v>Sin cambio</v>
      </c>
      <c r="Y30" s="287"/>
      <c r="Z30" s="352">
        <v>0.68656104803085327</v>
      </c>
      <c r="AA30" s="352">
        <v>9.5538236200809479E-3</v>
      </c>
      <c r="AB30" s="352">
        <v>0.68958693742752075</v>
      </c>
      <c r="AC30" s="352">
        <v>1.2145727872848511E-2</v>
      </c>
      <c r="AD30" s="341">
        <f t="shared" si="22"/>
        <v>3.0258893966674805E-3</v>
      </c>
      <c r="AE30" s="64">
        <f t="shared" si="23"/>
        <v>1.5452969013264274E-2</v>
      </c>
      <c r="AF30" s="64">
        <f t="shared" si="12"/>
        <v>0.19581281720491162</v>
      </c>
      <c r="AG30" s="402">
        <f t="shared" si="24"/>
        <v>0.42237833880075393</v>
      </c>
      <c r="AH30" s="287" t="str">
        <f t="shared" si="13"/>
        <v>No significativa</v>
      </c>
      <c r="AI30" s="287" t="str">
        <f t="shared" si="14"/>
        <v>Sin cambio</v>
      </c>
      <c r="AJ30" s="34"/>
      <c r="AK30" s="352">
        <v>0.2833213210105896</v>
      </c>
      <c r="AL30" s="352">
        <v>1.6428457573056221E-2</v>
      </c>
      <c r="AM30" s="352">
        <v>0.32777178287506104</v>
      </c>
      <c r="AN30" s="352">
        <v>1.6389759257435799E-2</v>
      </c>
      <c r="AO30" s="403">
        <f t="shared" si="15"/>
        <v>4.4450461864471436E-2</v>
      </c>
      <c r="AP30" s="64">
        <f t="shared" si="16"/>
        <v>2.3205999800620759E-2</v>
      </c>
      <c r="AQ30" s="64">
        <f t="shared" si="17"/>
        <v>1.9154728193733066</v>
      </c>
      <c r="AR30" s="402">
        <f t="shared" si="25"/>
        <v>2.7716116130482416E-2</v>
      </c>
      <c r="AS30" s="282" t="str">
        <f t="shared" si="18"/>
        <v>Significativa</v>
      </c>
      <c r="AT30" s="282" t="str">
        <f t="shared" si="19"/>
        <v>Aumento</v>
      </c>
      <c r="AU30" s="32"/>
      <c r="AV30" s="328">
        <v>12.225550651550293</v>
      </c>
      <c r="AW30" s="352">
        <v>0.76914888620376587</v>
      </c>
      <c r="AX30" s="328">
        <v>11.593660354614258</v>
      </c>
      <c r="AY30" s="352">
        <v>0.54671931266784668</v>
      </c>
      <c r="AZ30" s="328">
        <v>12.940463066101074</v>
      </c>
      <c r="BA30" s="352">
        <v>1.0854964256286621</v>
      </c>
      <c r="BB30" s="328">
        <v>10.449545860290527</v>
      </c>
      <c r="BC30" s="352">
        <v>0.88519865274429321</v>
      </c>
      <c r="BD30" s="330">
        <v>39.167881011962891</v>
      </c>
      <c r="BE30" s="71">
        <v>1.8339954614639282</v>
      </c>
      <c r="BF30" s="328">
        <v>38.170993804931641</v>
      </c>
      <c r="BG30" s="352">
        <v>2.2288749217987061</v>
      </c>
      <c r="BH30" s="328">
        <v>10.038201332092285</v>
      </c>
      <c r="BI30" s="71">
        <v>1.1529829502105713</v>
      </c>
      <c r="BJ30" s="328">
        <v>9.4122047424316406</v>
      </c>
      <c r="BK30" s="352">
        <v>1.396226167678833</v>
      </c>
      <c r="BL30" s="328">
        <v>8.414067268371582</v>
      </c>
      <c r="BM30" s="352">
        <v>1.4442673921585083</v>
      </c>
      <c r="BN30" s="328">
        <v>10.42822265625</v>
      </c>
      <c r="BO30" s="352">
        <v>1.4963407516479492</v>
      </c>
      <c r="BP30" s="328">
        <v>17.213834762573242</v>
      </c>
      <c r="BQ30" s="352">
        <v>0.88890045881271362</v>
      </c>
      <c r="BR30" s="328">
        <v>19.94537353515625</v>
      </c>
      <c r="BS30" s="352">
        <v>0.81566041707992554</v>
      </c>
      <c r="BT30" s="328">
        <v>100</v>
      </c>
      <c r="BU30" s="328">
        <v>100</v>
      </c>
    </row>
    <row r="31" spans="1:73" x14ac:dyDescent="0.2">
      <c r="A31" s="24"/>
      <c r="B31" s="35" t="s">
        <v>50</v>
      </c>
      <c r="C31" s="352">
        <v>1.963259220123291</v>
      </c>
      <c r="D31" s="352">
        <v>5.3114812821149826E-2</v>
      </c>
      <c r="E31" s="352">
        <v>1.9572521448135376</v>
      </c>
      <c r="F31" s="352">
        <v>5.4392863065004349E-2</v>
      </c>
      <c r="G31" s="33"/>
      <c r="H31" s="341">
        <f t="shared" si="0"/>
        <v>-6.007075309753418E-3</v>
      </c>
      <c r="I31" s="64">
        <f t="shared" si="1"/>
        <v>7.6024778154454992E-2</v>
      </c>
      <c r="J31" s="64">
        <f t="shared" si="2"/>
        <v>-7.9014703568739159E-2</v>
      </c>
      <c r="K31" s="402">
        <f t="shared" si="20"/>
        <v>0.46851046393646217</v>
      </c>
      <c r="L31" s="282" t="str">
        <f t="shared" si="3"/>
        <v>No significativa</v>
      </c>
      <c r="M31" s="282" t="str">
        <f t="shared" si="4"/>
        <v>Sin cambio</v>
      </c>
      <c r="N31" s="34"/>
      <c r="O31" s="352">
        <v>6.8771511316299438E-2</v>
      </c>
      <c r="P31" s="352">
        <v>5.6505999527871609E-3</v>
      </c>
      <c r="Q31" s="352">
        <v>7.5833037495613098E-2</v>
      </c>
      <c r="R31" s="352">
        <v>5.8599929325282574E-3</v>
      </c>
      <c r="S31" s="341">
        <f t="shared" si="5"/>
        <v>7.0615261793136597E-3</v>
      </c>
      <c r="T31" s="64">
        <f t="shared" si="6"/>
        <v>8.1405649064250681E-3</v>
      </c>
      <c r="U31" s="64">
        <f t="shared" si="7"/>
        <v>0.86744915868679329</v>
      </c>
      <c r="V31" s="64">
        <f t="shared" si="21"/>
        <v>0.19284797850773816</v>
      </c>
      <c r="W31" s="289" t="str">
        <f t="shared" si="8"/>
        <v>No significativa</v>
      </c>
      <c r="X31" s="282" t="str">
        <f t="shared" si="9"/>
        <v>Sin cambio</v>
      </c>
      <c r="Y31" s="287"/>
      <c r="Z31" s="352">
        <v>0.66360491514205933</v>
      </c>
      <c r="AA31" s="352">
        <v>4.4262353330850601E-3</v>
      </c>
      <c r="AB31" s="352">
        <v>0.6631043553352356</v>
      </c>
      <c r="AC31" s="352">
        <v>4.5327385887503624E-3</v>
      </c>
      <c r="AD31" s="341">
        <f t="shared" si="22"/>
        <v>-5.0055980682373047E-4</v>
      </c>
      <c r="AE31" s="64">
        <f t="shared" si="23"/>
        <v>6.3353988302077115E-3</v>
      </c>
      <c r="AF31" s="64">
        <f t="shared" si="12"/>
        <v>-7.9009991357926745E-2</v>
      </c>
      <c r="AG31" s="402">
        <f t="shared" si="24"/>
        <v>0.46851233797767616</v>
      </c>
      <c r="AH31" s="287" t="str">
        <f t="shared" si="13"/>
        <v>No significativa</v>
      </c>
      <c r="AI31" s="287" t="str">
        <f t="shared" si="14"/>
        <v>Sin cambio</v>
      </c>
      <c r="AJ31" s="34"/>
      <c r="AK31" s="352">
        <v>0.13947351276874542</v>
      </c>
      <c r="AL31" s="352">
        <v>1.0215448215603828E-2</v>
      </c>
      <c r="AM31" s="352">
        <v>0.15415044128894806</v>
      </c>
      <c r="AN31" s="352">
        <v>1.034961361438036E-2</v>
      </c>
      <c r="AO31" s="403">
        <f t="shared" si="15"/>
        <v>1.4676928520202637E-2</v>
      </c>
      <c r="AP31" s="64">
        <f t="shared" si="16"/>
        <v>1.4542004133290938E-2</v>
      </c>
      <c r="AQ31" s="64">
        <f t="shared" si="17"/>
        <v>1.0092782525486166</v>
      </c>
      <c r="AR31" s="402">
        <f t="shared" si="25"/>
        <v>0.15642060343315134</v>
      </c>
      <c r="AS31" s="282" t="str">
        <f t="shared" si="18"/>
        <v>No significativa</v>
      </c>
      <c r="AT31" s="282" t="str">
        <f t="shared" si="19"/>
        <v>Sin cambio</v>
      </c>
      <c r="AU31" s="32"/>
      <c r="AV31" s="328">
        <v>12.916543006896973</v>
      </c>
      <c r="AW31" s="352">
        <v>0.76745647192001343</v>
      </c>
      <c r="AX31" s="328">
        <v>13.061894416809082</v>
      </c>
      <c r="AY31" s="352">
        <v>0.79228377342224121</v>
      </c>
      <c r="AZ31" s="328">
        <v>16.918144226074219</v>
      </c>
      <c r="BA31" s="352">
        <v>1.3781079053878784</v>
      </c>
      <c r="BB31" s="328">
        <v>13.982330322265625</v>
      </c>
      <c r="BC31" s="352">
        <v>1.2419319152832031</v>
      </c>
      <c r="BD31" s="330">
        <v>37.124996185302734</v>
      </c>
      <c r="BE31" s="71">
        <v>1.2877260446548462</v>
      </c>
      <c r="BF31" s="328">
        <v>37.313694000244141</v>
      </c>
      <c r="BG31" s="352">
        <v>1.1671080589294434</v>
      </c>
      <c r="BH31" s="328">
        <v>8.0095558166503906</v>
      </c>
      <c r="BI31" s="71">
        <v>1.2696719169616699</v>
      </c>
      <c r="BJ31" s="328">
        <v>10.592427253723145</v>
      </c>
      <c r="BK31" s="352">
        <v>1.4120997190475464</v>
      </c>
      <c r="BL31" s="328">
        <v>4.7864127159118652</v>
      </c>
      <c r="BM31" s="352">
        <v>1.0737817287445068</v>
      </c>
      <c r="BN31" s="328">
        <v>3.4517793655395508</v>
      </c>
      <c r="BO31" s="352">
        <v>1.0377471446990967</v>
      </c>
      <c r="BP31" s="328">
        <v>20.244344711303711</v>
      </c>
      <c r="BQ31" s="352">
        <v>1.4985265731811523</v>
      </c>
      <c r="BR31" s="328">
        <v>21.597875595092773</v>
      </c>
      <c r="BS31" s="352">
        <v>1.3833798170089722</v>
      </c>
      <c r="BT31" s="328">
        <v>100</v>
      </c>
      <c r="BU31" s="328">
        <v>100</v>
      </c>
    </row>
    <row r="32" spans="1:73" x14ac:dyDescent="0.2">
      <c r="A32" s="24"/>
      <c r="B32" s="35" t="s">
        <v>49</v>
      </c>
      <c r="C32" s="352">
        <v>3.0037045478820801</v>
      </c>
      <c r="D32" s="352">
        <v>8.4747202694416046E-2</v>
      </c>
      <c r="E32" s="352">
        <v>2.6645042896270752</v>
      </c>
      <c r="F32" s="352">
        <v>7.3575779795646667E-2</v>
      </c>
      <c r="G32" s="33"/>
      <c r="H32" s="341">
        <f t="shared" si="0"/>
        <v>-0.33920025825500488</v>
      </c>
      <c r="I32" s="64">
        <f t="shared" si="1"/>
        <v>0.11222960276623065</v>
      </c>
      <c r="J32" s="64">
        <f t="shared" si="2"/>
        <v>-3.0223777853116363</v>
      </c>
      <c r="K32" s="402">
        <f t="shared" si="20"/>
        <v>1.2539866625043848E-3</v>
      </c>
      <c r="L32" s="282" t="str">
        <f t="shared" si="3"/>
        <v>Significativa</v>
      </c>
      <c r="M32" s="282" t="str">
        <f t="shared" si="4"/>
        <v>Disminución</v>
      </c>
      <c r="N32" s="34"/>
      <c r="O32" s="352">
        <v>0.33422860503196716</v>
      </c>
      <c r="P32" s="352">
        <v>1.8427209928631783E-2</v>
      </c>
      <c r="Q32" s="352">
        <v>0.27410677075386047</v>
      </c>
      <c r="R32" s="352">
        <v>1.4348504133522511E-2</v>
      </c>
      <c r="S32" s="341">
        <f t="shared" si="5"/>
        <v>-6.0121834278106689E-2</v>
      </c>
      <c r="T32" s="64">
        <f t="shared" si="6"/>
        <v>2.3354691961650412E-2</v>
      </c>
      <c r="U32" s="64">
        <f t="shared" si="7"/>
        <v>-2.5742936099020182</v>
      </c>
      <c r="V32" s="64">
        <f t="shared" si="21"/>
        <v>5.0222497041597508E-3</v>
      </c>
      <c r="W32" s="289" t="str">
        <f t="shared" si="8"/>
        <v>Significativa</v>
      </c>
      <c r="X32" s="282" t="str">
        <f t="shared" si="9"/>
        <v>Disminución</v>
      </c>
      <c r="Y32" s="287"/>
      <c r="Z32" s="352">
        <v>0.75030875205993652</v>
      </c>
      <c r="AA32" s="352">
        <v>7.062266580760479E-3</v>
      </c>
      <c r="AB32" s="352">
        <v>0.7220420241355896</v>
      </c>
      <c r="AC32" s="352">
        <v>6.1313151381909847E-3</v>
      </c>
      <c r="AD32" s="341">
        <f t="shared" si="22"/>
        <v>-2.8266727924346924E-2</v>
      </c>
      <c r="AE32" s="64">
        <f t="shared" si="23"/>
        <v>9.3524667645245464E-3</v>
      </c>
      <c r="AF32" s="64">
        <f t="shared" si="12"/>
        <v>-3.0223820769475811</v>
      </c>
      <c r="AG32" s="402">
        <f t="shared" si="24"/>
        <v>1.2539688821436078E-3</v>
      </c>
      <c r="AH32" s="287" t="str">
        <f t="shared" si="13"/>
        <v>Significativa</v>
      </c>
      <c r="AI32" s="287" t="str">
        <f t="shared" si="14"/>
        <v>Disminución</v>
      </c>
      <c r="AJ32" s="34"/>
      <c r="AK32" s="352">
        <v>0.50093066692352295</v>
      </c>
      <c r="AL32" s="352">
        <v>2.1059559658169746E-2</v>
      </c>
      <c r="AM32" s="352">
        <v>0.44567379355430603</v>
      </c>
      <c r="AN32" s="352">
        <v>1.8112108111381531E-2</v>
      </c>
      <c r="AO32" s="403">
        <f t="shared" si="15"/>
        <v>-5.5256873369216919E-2</v>
      </c>
      <c r="AP32" s="64">
        <f t="shared" si="16"/>
        <v>2.777685211168435E-2</v>
      </c>
      <c r="AQ32" s="64">
        <f t="shared" si="17"/>
        <v>-1.9893137331415995</v>
      </c>
      <c r="AR32" s="402">
        <f t="shared" si="25"/>
        <v>2.3333292394671058E-2</v>
      </c>
      <c r="AS32" s="282" t="str">
        <f t="shared" si="18"/>
        <v>Significativa</v>
      </c>
      <c r="AT32" s="282" t="str">
        <f t="shared" si="19"/>
        <v>Disminución</v>
      </c>
      <c r="AU32" s="32"/>
      <c r="AV32" s="328">
        <v>12.447246551513672</v>
      </c>
      <c r="AW32" s="352">
        <v>0.41571235656738281</v>
      </c>
      <c r="AX32" s="328">
        <v>13.234275817871094</v>
      </c>
      <c r="AY32" s="352">
        <v>0.44191843271255493</v>
      </c>
      <c r="AZ32" s="328">
        <v>14.309170722961426</v>
      </c>
      <c r="BA32" s="352">
        <v>0.83161920309066772</v>
      </c>
      <c r="BB32" s="328">
        <v>8.4243993759155273</v>
      </c>
      <c r="BC32" s="352">
        <v>0.71552151441574097</v>
      </c>
      <c r="BD32" s="330">
        <v>30.733819961547852</v>
      </c>
      <c r="BE32" s="71">
        <v>0.82722872495651245</v>
      </c>
      <c r="BF32" s="328">
        <v>33.865692138671875</v>
      </c>
      <c r="BG32" s="352">
        <v>0.87410497665405273</v>
      </c>
      <c r="BH32" s="328">
        <v>14.439146041870117</v>
      </c>
      <c r="BI32" s="71">
        <v>0.72089767456054688</v>
      </c>
      <c r="BJ32" s="328">
        <v>12.310314178466797</v>
      </c>
      <c r="BK32" s="352">
        <v>0.85613709688186646</v>
      </c>
      <c r="BL32" s="328">
        <v>16.733158111572266</v>
      </c>
      <c r="BM32" s="352">
        <v>0.96409702301025391</v>
      </c>
      <c r="BN32" s="328">
        <v>16.282835006713867</v>
      </c>
      <c r="BO32" s="352">
        <v>1.2830855846405029</v>
      </c>
      <c r="BP32" s="328">
        <v>11.337456703186035</v>
      </c>
      <c r="BQ32" s="352">
        <v>0.73978710174560547</v>
      </c>
      <c r="BR32" s="328">
        <v>15.88248348236084</v>
      </c>
      <c r="BS32" s="352">
        <v>0.88968074321746826</v>
      </c>
      <c r="BT32" s="328">
        <v>100</v>
      </c>
      <c r="BU32" s="328">
        <v>100</v>
      </c>
    </row>
    <row r="33" spans="1:83" x14ac:dyDescent="0.2">
      <c r="A33" s="24"/>
      <c r="B33" s="35" t="s">
        <v>48</v>
      </c>
      <c r="C33" s="352">
        <v>2.6681528091430664</v>
      </c>
      <c r="D33" s="352">
        <v>6.8395324051380157E-2</v>
      </c>
      <c r="E33" s="352">
        <v>2.4888205528259277</v>
      </c>
      <c r="F33" s="352">
        <v>6.4626328647136688E-2</v>
      </c>
      <c r="G33" s="33"/>
      <c r="H33" s="341">
        <f t="shared" si="0"/>
        <v>-0.17933225631713867</v>
      </c>
      <c r="I33" s="64">
        <f t="shared" si="1"/>
        <v>9.4098260911140236E-2</v>
      </c>
      <c r="J33" s="64">
        <f t="shared" si="2"/>
        <v>-1.9057977754390956</v>
      </c>
      <c r="K33" s="402">
        <f t="shared" si="20"/>
        <v>2.8338223839600166E-2</v>
      </c>
      <c r="L33" s="282" t="str">
        <f t="shared" si="3"/>
        <v>Significativa</v>
      </c>
      <c r="M33" s="282" t="str">
        <f t="shared" si="4"/>
        <v>Disminución</v>
      </c>
      <c r="N33" s="34"/>
      <c r="O33" s="352">
        <v>0.27213776111602783</v>
      </c>
      <c r="P33" s="352">
        <v>1.249228697270155E-2</v>
      </c>
      <c r="Q33" s="352">
        <v>0.26704114675521851</v>
      </c>
      <c r="R33" s="352">
        <v>1.119448896497488E-2</v>
      </c>
      <c r="S33" s="341">
        <f t="shared" si="5"/>
        <v>-5.0966143608093262E-3</v>
      </c>
      <c r="T33" s="64">
        <f t="shared" si="6"/>
        <v>1.6774200934627951E-2</v>
      </c>
      <c r="U33" s="64">
        <f t="shared" si="7"/>
        <v>-0.3038364915665277</v>
      </c>
      <c r="V33" s="64">
        <f t="shared" si="21"/>
        <v>0.38062623196484091</v>
      </c>
      <c r="W33" s="289" t="str">
        <f t="shared" si="8"/>
        <v>No significativa</v>
      </c>
      <c r="X33" s="282" t="str">
        <f t="shared" si="9"/>
        <v>Sin cambio</v>
      </c>
      <c r="Y33" s="287"/>
      <c r="Z33" s="352">
        <v>0.72234606742858887</v>
      </c>
      <c r="AA33" s="352">
        <v>5.6996108032763004E-3</v>
      </c>
      <c r="AB33" s="352">
        <v>0.70740169286727905</v>
      </c>
      <c r="AC33" s="352">
        <v>5.385527852922678E-3</v>
      </c>
      <c r="AD33" s="341">
        <f t="shared" si="22"/>
        <v>-1.4944374561309814E-2</v>
      </c>
      <c r="AE33" s="64">
        <f t="shared" si="23"/>
        <v>7.8415224008753469E-3</v>
      </c>
      <c r="AF33" s="64">
        <f t="shared" si="12"/>
        <v>-1.9058001491702146</v>
      </c>
      <c r="AG33" s="402">
        <f t="shared" si="24"/>
        <v>2.8338069794574778E-2</v>
      </c>
      <c r="AH33" s="287" t="str">
        <f t="shared" si="13"/>
        <v>Significativa</v>
      </c>
      <c r="AI33" s="287" t="str">
        <f t="shared" si="14"/>
        <v>Disminución</v>
      </c>
      <c r="AJ33" s="34"/>
      <c r="AK33" s="352">
        <v>0.44205337762832642</v>
      </c>
      <c r="AL33" s="352">
        <v>1.601732149720192E-2</v>
      </c>
      <c r="AM33" s="352">
        <v>0.45540934801101685</v>
      </c>
      <c r="AN33" s="352">
        <v>1.3847797177731991E-2</v>
      </c>
      <c r="AO33" s="403">
        <f t="shared" si="15"/>
        <v>1.335597038269043E-2</v>
      </c>
      <c r="AP33" s="64">
        <f t="shared" si="16"/>
        <v>2.1173475733103641E-2</v>
      </c>
      <c r="AQ33" s="64">
        <f t="shared" si="17"/>
        <v>0.63078780975997517</v>
      </c>
      <c r="AR33" s="402">
        <f t="shared" si="25"/>
        <v>0.2640896375350984</v>
      </c>
      <c r="AS33" s="282" t="str">
        <f t="shared" si="18"/>
        <v>No significativa</v>
      </c>
      <c r="AT33" s="282" t="str">
        <f t="shared" si="19"/>
        <v>Sin cambio</v>
      </c>
      <c r="AU33" s="32"/>
      <c r="AV33" s="328">
        <v>12.217251777648926</v>
      </c>
      <c r="AW33" s="352">
        <v>0.42559927701950073</v>
      </c>
      <c r="AX33" s="328">
        <v>12.001829147338867</v>
      </c>
      <c r="AY33" s="352">
        <v>0.51515406370162964</v>
      </c>
      <c r="AZ33" s="328">
        <v>18.04969596862793</v>
      </c>
      <c r="BA33" s="352">
        <v>0.86630570888519287</v>
      </c>
      <c r="BB33" s="328">
        <v>12.945493698120117</v>
      </c>
      <c r="BC33" s="352">
        <v>0.77285832166671753</v>
      </c>
      <c r="BD33" s="330">
        <v>33.555377960205078</v>
      </c>
      <c r="BE33" s="71">
        <v>0.82083046436309814</v>
      </c>
      <c r="BF33" s="328">
        <v>36.32342529296875</v>
      </c>
      <c r="BG33" s="352">
        <v>0.88329726457595825</v>
      </c>
      <c r="BH33" s="328">
        <v>10.645618438720703</v>
      </c>
      <c r="BI33" s="71">
        <v>0.77518683671951294</v>
      </c>
      <c r="BJ33" s="328">
        <v>10.407268524169922</v>
      </c>
      <c r="BK33" s="352">
        <v>0.7562975287437439</v>
      </c>
      <c r="BL33" s="328">
        <v>11.484055519104004</v>
      </c>
      <c r="BM33" s="352">
        <v>1.1042622327804565</v>
      </c>
      <c r="BN33" s="328">
        <v>12.965353012084961</v>
      </c>
      <c r="BO33" s="352">
        <v>1.3278094530105591</v>
      </c>
      <c r="BP33" s="328">
        <v>14.048001289367676</v>
      </c>
      <c r="BQ33" s="352">
        <v>0.73400729894638062</v>
      </c>
      <c r="BR33" s="328">
        <v>15.356630325317383</v>
      </c>
      <c r="BS33" s="352">
        <v>0.94897365570068359</v>
      </c>
      <c r="BT33" s="328">
        <v>100</v>
      </c>
      <c r="BU33" s="328">
        <v>100</v>
      </c>
    </row>
    <row r="34" spans="1:83" x14ac:dyDescent="0.2">
      <c r="A34" s="24"/>
      <c r="B34" s="35" t="s">
        <v>47</v>
      </c>
      <c r="C34" s="352">
        <v>2.1896877288818359</v>
      </c>
      <c r="D34" s="352">
        <v>5.5140584707260132E-2</v>
      </c>
      <c r="E34" s="352">
        <v>2.0259244441986084</v>
      </c>
      <c r="F34" s="352">
        <v>5.9141330420970917E-2</v>
      </c>
      <c r="G34" s="33"/>
      <c r="H34" s="341">
        <f t="shared" si="0"/>
        <v>-0.16376328468322754</v>
      </c>
      <c r="I34" s="64">
        <f t="shared" si="1"/>
        <v>8.0859019569995957E-2</v>
      </c>
      <c r="J34" s="64">
        <f t="shared" si="2"/>
        <v>-2.0252939691095952</v>
      </c>
      <c r="K34" s="402">
        <f t="shared" si="20"/>
        <v>2.1418593717484863E-2</v>
      </c>
      <c r="L34" s="282" t="str">
        <f t="shared" si="3"/>
        <v>Significativa</v>
      </c>
      <c r="M34" s="282" t="str">
        <f t="shared" si="4"/>
        <v>Disminución</v>
      </c>
      <c r="N34" s="34"/>
      <c r="O34" s="352">
        <v>0.15083819627761841</v>
      </c>
      <c r="P34" s="352">
        <v>9.0510454028844833E-3</v>
      </c>
      <c r="Q34" s="352">
        <v>0.12422385066747665</v>
      </c>
      <c r="R34" s="352">
        <v>8.261336013674736E-3</v>
      </c>
      <c r="S34" s="341">
        <f t="shared" si="5"/>
        <v>-2.6614345610141754E-2</v>
      </c>
      <c r="T34" s="64">
        <f t="shared" si="6"/>
        <v>1.2254431672497731E-2</v>
      </c>
      <c r="U34" s="64">
        <f t="shared" si="7"/>
        <v>-2.1718139462861887</v>
      </c>
      <c r="V34" s="64">
        <f t="shared" si="21"/>
        <v>1.4934849659592403E-2</v>
      </c>
      <c r="W34" s="289" t="str">
        <f t="shared" si="8"/>
        <v>Significativa</v>
      </c>
      <c r="X34" s="282" t="str">
        <f t="shared" si="9"/>
        <v>Disminución</v>
      </c>
      <c r="Y34" s="287"/>
      <c r="Z34" s="352">
        <v>0.68247395753860474</v>
      </c>
      <c r="AA34" s="352">
        <v>4.5950491912662983E-3</v>
      </c>
      <c r="AB34" s="352">
        <v>0.66882705688476563</v>
      </c>
      <c r="AC34" s="352">
        <v>4.9284445121884346E-3</v>
      </c>
      <c r="AD34" s="341">
        <f t="shared" si="22"/>
        <v>-1.3646900653839111E-2</v>
      </c>
      <c r="AE34" s="64">
        <f t="shared" si="23"/>
        <v>6.738252175444116E-3</v>
      </c>
      <c r="AF34" s="64">
        <f t="shared" si="12"/>
        <v>-2.0252879082756574</v>
      </c>
      <c r="AG34" s="402">
        <f t="shared" si="24"/>
        <v>2.1418904708013345E-2</v>
      </c>
      <c r="AH34" s="287" t="str">
        <f t="shared" si="13"/>
        <v>Significativa</v>
      </c>
      <c r="AI34" s="287" t="str">
        <f t="shared" si="14"/>
        <v>Disminución</v>
      </c>
      <c r="AJ34" s="34"/>
      <c r="AK34" s="352">
        <v>0.28207623958587646</v>
      </c>
      <c r="AL34" s="352">
        <v>1.3606024906039238E-2</v>
      </c>
      <c r="AM34" s="352">
        <v>0.24606327712535858</v>
      </c>
      <c r="AN34" s="352">
        <v>1.339698676019907E-2</v>
      </c>
      <c r="AO34" s="403">
        <f t="shared" si="15"/>
        <v>-3.6012962460517883E-2</v>
      </c>
      <c r="AP34" s="64">
        <f t="shared" si="16"/>
        <v>1.9094584781992753E-2</v>
      </c>
      <c r="AQ34" s="64">
        <f t="shared" si="17"/>
        <v>-1.8860301426653747</v>
      </c>
      <c r="AR34" s="402">
        <f t="shared" si="25"/>
        <v>2.9645446434115839E-2</v>
      </c>
      <c r="AS34" s="282" t="str">
        <f t="shared" si="18"/>
        <v>Significativa</v>
      </c>
      <c r="AT34" s="282" t="str">
        <f t="shared" si="19"/>
        <v>Disminución</v>
      </c>
      <c r="AU34" s="32"/>
      <c r="AV34" s="328">
        <v>13.472482681274414</v>
      </c>
      <c r="AW34" s="352">
        <v>0.61706280708312988</v>
      </c>
      <c r="AX34" s="328">
        <v>13.500432968139648</v>
      </c>
      <c r="AY34" s="352">
        <v>0.68141293525695801</v>
      </c>
      <c r="AZ34" s="328">
        <v>12.044377326965332</v>
      </c>
      <c r="BA34" s="352">
        <v>0.80677753686904907</v>
      </c>
      <c r="BB34" s="328">
        <v>9.6023578643798828</v>
      </c>
      <c r="BC34" s="352">
        <v>0.70724856853485107</v>
      </c>
      <c r="BD34" s="330">
        <v>39.007835388183594</v>
      </c>
      <c r="BE34" s="71">
        <v>1.0099301338195801</v>
      </c>
      <c r="BF34" s="328">
        <v>41.927753448486328</v>
      </c>
      <c r="BG34" s="352">
        <v>1.3053947687149048</v>
      </c>
      <c r="BH34" s="328">
        <v>7.9279303550720215</v>
      </c>
      <c r="BI34" s="71">
        <v>0.85554665327072144</v>
      </c>
      <c r="BJ34" s="328">
        <v>10.258945465087891</v>
      </c>
      <c r="BK34" s="352">
        <v>1.1085509061813354</v>
      </c>
      <c r="BL34" s="328">
        <v>11.641997337341309</v>
      </c>
      <c r="BM34" s="352">
        <v>1.3381738662719727</v>
      </c>
      <c r="BN34" s="328">
        <v>8.1222019195556641</v>
      </c>
      <c r="BO34" s="352">
        <v>1.2638320922851563</v>
      </c>
      <c r="BP34" s="328">
        <v>15.905375480651855</v>
      </c>
      <c r="BQ34" s="352">
        <v>0.99309271574020386</v>
      </c>
      <c r="BR34" s="328">
        <v>16.588310241699219</v>
      </c>
      <c r="BS34" s="352">
        <v>1.1391319036483765</v>
      </c>
      <c r="BT34" s="328">
        <v>100</v>
      </c>
      <c r="BU34" s="328">
        <v>100</v>
      </c>
    </row>
    <row r="35" spans="1:83" x14ac:dyDescent="0.2">
      <c r="A35" s="24"/>
      <c r="B35" s="35" t="s">
        <v>46</v>
      </c>
      <c r="C35" s="352">
        <v>2.239173412322998</v>
      </c>
      <c r="D35" s="352">
        <v>4.7478329390287399E-2</v>
      </c>
      <c r="E35" s="352">
        <v>2.1384298801422119</v>
      </c>
      <c r="F35" s="352">
        <v>4.1932713240385056E-2</v>
      </c>
      <c r="G35" s="33"/>
      <c r="H35" s="341">
        <f t="shared" si="0"/>
        <v>-0.10074353218078613</v>
      </c>
      <c r="I35" s="64">
        <f t="shared" si="1"/>
        <v>6.334464619360497E-2</v>
      </c>
      <c r="J35" s="64">
        <f t="shared" si="2"/>
        <v>-1.5904032658557465</v>
      </c>
      <c r="K35" s="402">
        <f t="shared" si="20"/>
        <v>5.5871967330302807E-2</v>
      </c>
      <c r="L35" s="282" t="str">
        <f t="shared" si="3"/>
        <v>No significativa</v>
      </c>
      <c r="M35" s="282" t="str">
        <f t="shared" si="4"/>
        <v>Sin cambio</v>
      </c>
      <c r="N35" s="34"/>
      <c r="O35" s="352">
        <v>0.12889423966407776</v>
      </c>
      <c r="P35" s="352">
        <v>7.0618721656501293E-3</v>
      </c>
      <c r="Q35" s="352">
        <v>0.13644473254680634</v>
      </c>
      <c r="R35" s="352">
        <v>6.7948554642498493E-3</v>
      </c>
      <c r="S35" s="341">
        <f t="shared" si="5"/>
        <v>7.5504928827285767E-3</v>
      </c>
      <c r="T35" s="64">
        <f t="shared" si="6"/>
        <v>9.8000050644900215E-3</v>
      </c>
      <c r="U35" s="64">
        <f t="shared" si="7"/>
        <v>0.77045805926034938</v>
      </c>
      <c r="V35" s="64">
        <f t="shared" si="21"/>
        <v>0.22051411232942297</v>
      </c>
      <c r="W35" s="289" t="str">
        <f t="shared" si="8"/>
        <v>No significativa</v>
      </c>
      <c r="X35" s="282" t="str">
        <f t="shared" si="9"/>
        <v>Sin cambio</v>
      </c>
      <c r="Y35" s="287"/>
      <c r="Z35" s="352">
        <v>0.68659782409667969</v>
      </c>
      <c r="AA35" s="352">
        <v>3.9565279148519039E-3</v>
      </c>
      <c r="AB35" s="352">
        <v>0.67820250988006592</v>
      </c>
      <c r="AC35" s="352">
        <v>3.4943930804729462E-3</v>
      </c>
      <c r="AD35" s="341">
        <f t="shared" si="22"/>
        <v>-8.3953142166137695E-3</v>
      </c>
      <c r="AE35" s="64">
        <f t="shared" si="23"/>
        <v>5.2787210706628134E-3</v>
      </c>
      <c r="AF35" s="64">
        <f t="shared" si="12"/>
        <v>-1.5904068626152332</v>
      </c>
      <c r="AG35" s="402">
        <f t="shared" si="24"/>
        <v>5.5871562221407142E-2</v>
      </c>
      <c r="AH35" s="287" t="str">
        <f t="shared" si="13"/>
        <v>No significativa</v>
      </c>
      <c r="AI35" s="287" t="str">
        <f t="shared" si="14"/>
        <v>Sin cambio</v>
      </c>
      <c r="AJ35" s="34"/>
      <c r="AK35" s="352">
        <v>0.23713703453540802</v>
      </c>
      <c r="AL35" s="352">
        <v>1.1628305539488792E-2</v>
      </c>
      <c r="AM35" s="352">
        <v>0.25964048504829407</v>
      </c>
      <c r="AN35" s="352">
        <v>1.1491356417536736E-2</v>
      </c>
      <c r="AO35" s="403">
        <f t="shared" si="15"/>
        <v>2.2503450512886047E-2</v>
      </c>
      <c r="AP35" s="64">
        <f t="shared" si="16"/>
        <v>1.6348356554546039E-2</v>
      </c>
      <c r="AQ35" s="64">
        <f t="shared" si="17"/>
        <v>1.3764961901707755</v>
      </c>
      <c r="AR35" s="402">
        <f t="shared" si="25"/>
        <v>8.433403301438458E-2</v>
      </c>
      <c r="AS35" s="282" t="str">
        <f t="shared" si="18"/>
        <v>No significativa</v>
      </c>
      <c r="AT35" s="282" t="str">
        <f t="shared" si="19"/>
        <v>Sin cambio</v>
      </c>
      <c r="AU35" s="32"/>
      <c r="AV35" s="328">
        <v>11.71591854095459</v>
      </c>
      <c r="AW35" s="352">
        <v>0.5416252613067627</v>
      </c>
      <c r="AX35" s="328">
        <v>12.919184684753418</v>
      </c>
      <c r="AY35" s="352">
        <v>0.65106022357940674</v>
      </c>
      <c r="AZ35" s="328">
        <v>13.646425247192383</v>
      </c>
      <c r="BA35" s="352">
        <v>0.93456172943115234</v>
      </c>
      <c r="BB35" s="328">
        <v>13.52369213104248</v>
      </c>
      <c r="BC35" s="352">
        <v>0.87941044569015503</v>
      </c>
      <c r="BD35" s="330">
        <v>36.9383544921875</v>
      </c>
      <c r="BE35" s="71">
        <v>0.83189970254898071</v>
      </c>
      <c r="BF35" s="328">
        <v>39.424732208251953</v>
      </c>
      <c r="BG35" s="352">
        <v>0.83557087182998657</v>
      </c>
      <c r="BH35" s="328">
        <v>16.858396530151367</v>
      </c>
      <c r="BI35" s="71">
        <v>1.0293726921081543</v>
      </c>
      <c r="BJ35" s="328">
        <v>16.223451614379883</v>
      </c>
      <c r="BK35" s="352">
        <v>0.91876155138015747</v>
      </c>
      <c r="BL35" s="328">
        <v>5.5890612602233887</v>
      </c>
      <c r="BM35" s="352">
        <v>1.0133211612701416</v>
      </c>
      <c r="BN35" s="328">
        <v>3.2714579105377197</v>
      </c>
      <c r="BO35" s="352">
        <v>0.89468753337860107</v>
      </c>
      <c r="BP35" s="328">
        <v>15.251842498779297</v>
      </c>
      <c r="BQ35" s="352">
        <v>0.98035287857055664</v>
      </c>
      <c r="BR35" s="328">
        <v>14.637480735778809</v>
      </c>
      <c r="BS35" s="352">
        <v>1.0028249025344849</v>
      </c>
      <c r="BT35" s="328">
        <v>100</v>
      </c>
      <c r="BU35" s="328">
        <v>100</v>
      </c>
    </row>
    <row r="36" spans="1:83" x14ac:dyDescent="0.2">
      <c r="A36" s="24"/>
      <c r="B36" s="35" t="s">
        <v>45</v>
      </c>
      <c r="C36" s="352">
        <v>2.5364823341369629</v>
      </c>
      <c r="D36" s="352">
        <v>8.9443899691104889E-2</v>
      </c>
      <c r="E36" s="352">
        <v>2.3575749397277832</v>
      </c>
      <c r="F36" s="352">
        <v>8.9426189661026001E-2</v>
      </c>
      <c r="G36" s="33"/>
      <c r="H36" s="341">
        <f t="shared" si="0"/>
        <v>-0.17890739440917969</v>
      </c>
      <c r="I36" s="64">
        <f t="shared" si="1"/>
        <v>0.12648025375228431</v>
      </c>
      <c r="J36" s="64">
        <f t="shared" si="2"/>
        <v>-1.4145085031184048</v>
      </c>
      <c r="K36" s="402">
        <f t="shared" si="20"/>
        <v>7.8606326262809584E-2</v>
      </c>
      <c r="L36" s="282" t="str">
        <f t="shared" si="3"/>
        <v>No significativa</v>
      </c>
      <c r="M36" s="282" t="str">
        <f t="shared" si="4"/>
        <v>Sin cambio</v>
      </c>
      <c r="N36" s="34"/>
      <c r="O36" s="352">
        <v>0.22028249502182007</v>
      </c>
      <c r="P36" s="352">
        <v>1.4559101313352585E-2</v>
      </c>
      <c r="Q36" s="352">
        <v>0.19843621551990509</v>
      </c>
      <c r="R36" s="352">
        <v>1.1969540268182755E-2</v>
      </c>
      <c r="S36" s="341">
        <f t="shared" si="5"/>
        <v>-2.1846279501914978E-2</v>
      </c>
      <c r="T36" s="64">
        <f t="shared" si="6"/>
        <v>1.8847740588306957E-2</v>
      </c>
      <c r="U36" s="64">
        <f t="shared" si="7"/>
        <v>-1.1590927517045888</v>
      </c>
      <c r="V36" s="64">
        <f t="shared" si="21"/>
        <v>0.12320919003962086</v>
      </c>
      <c r="W36" s="289" t="str">
        <f t="shared" si="8"/>
        <v>No significativa</v>
      </c>
      <c r="X36" s="282" t="str">
        <f t="shared" si="9"/>
        <v>Sin cambio</v>
      </c>
      <c r="Y36" s="287"/>
      <c r="Z36" s="352">
        <v>0.71137350797653198</v>
      </c>
      <c r="AA36" s="352">
        <v>7.4536586180329323E-3</v>
      </c>
      <c r="AB36" s="352">
        <v>0.69646459817886353</v>
      </c>
      <c r="AC36" s="352">
        <v>7.4521824717521667E-3</v>
      </c>
      <c r="AD36" s="341">
        <f t="shared" si="22"/>
        <v>-1.4908909797668457E-2</v>
      </c>
      <c r="AE36" s="64">
        <f t="shared" si="23"/>
        <v>1.0540021365560263E-2</v>
      </c>
      <c r="AF36" s="64">
        <f t="shared" si="12"/>
        <v>-1.4145047036036973</v>
      </c>
      <c r="AG36" s="402">
        <f t="shared" si="24"/>
        <v>7.8606883658637605E-2</v>
      </c>
      <c r="AH36" s="287" t="str">
        <f t="shared" si="13"/>
        <v>No significativa</v>
      </c>
      <c r="AI36" s="287" t="str">
        <f t="shared" si="14"/>
        <v>Sin cambio</v>
      </c>
      <c r="AJ36" s="34"/>
      <c r="AK36" s="352">
        <v>0.37067821621894836</v>
      </c>
      <c r="AL36" s="352">
        <v>1.7725387588143349E-2</v>
      </c>
      <c r="AM36" s="352">
        <v>0.35172700881958008</v>
      </c>
      <c r="AN36" s="352">
        <v>1.4415008015930653E-2</v>
      </c>
      <c r="AO36" s="403">
        <f t="shared" si="15"/>
        <v>-1.8951207399368286E-2</v>
      </c>
      <c r="AP36" s="64">
        <f t="shared" si="16"/>
        <v>2.2846921482975582E-2</v>
      </c>
      <c r="AQ36" s="64">
        <f t="shared" si="17"/>
        <v>-0.82948625763387018</v>
      </c>
      <c r="AR36" s="402">
        <f t="shared" si="25"/>
        <v>0.20341465492212008</v>
      </c>
      <c r="AS36" s="282" t="str">
        <f t="shared" si="18"/>
        <v>No significativa</v>
      </c>
      <c r="AT36" s="282" t="str">
        <f t="shared" si="19"/>
        <v>Sin cambio</v>
      </c>
      <c r="AU36" s="32"/>
      <c r="AV36" s="328">
        <v>12.769185066223145</v>
      </c>
      <c r="AW36" s="352">
        <v>0.58809041976928711</v>
      </c>
      <c r="AX36" s="328">
        <v>12.751364707946777</v>
      </c>
      <c r="AY36" s="352">
        <v>0.66478836536407471</v>
      </c>
      <c r="AZ36" s="328">
        <v>9.6545133590698242</v>
      </c>
      <c r="BA36" s="352">
        <v>0.59841269254684448</v>
      </c>
      <c r="BB36" s="328">
        <v>7.0040159225463867</v>
      </c>
      <c r="BC36" s="352">
        <v>0.58578413724899292</v>
      </c>
      <c r="BD36" s="330">
        <v>32.253883361816406</v>
      </c>
      <c r="BE36" s="71">
        <v>1.0013022422790527</v>
      </c>
      <c r="BF36" s="328">
        <v>36.301536560058594</v>
      </c>
      <c r="BG36" s="352">
        <v>1.2910481691360474</v>
      </c>
      <c r="BH36" s="328">
        <v>10.638599395751953</v>
      </c>
      <c r="BI36" s="71">
        <v>1.0214204788208008</v>
      </c>
      <c r="BJ36" s="328">
        <v>10.130183219909668</v>
      </c>
      <c r="BK36" s="352">
        <v>1.174939751625061</v>
      </c>
      <c r="BL36" s="328">
        <v>15.233102798461914</v>
      </c>
      <c r="BM36" s="352">
        <v>1.1798732280731201</v>
      </c>
      <c r="BN36" s="328">
        <v>18.31627082824707</v>
      </c>
      <c r="BO36" s="352">
        <v>1.1508255004882812</v>
      </c>
      <c r="BP36" s="328">
        <v>19.450714111328125</v>
      </c>
      <c r="BQ36" s="352">
        <v>0.87556439638137817</v>
      </c>
      <c r="BR36" s="328">
        <v>15.49662971496582</v>
      </c>
      <c r="BS36" s="352">
        <v>0.75097113847732544</v>
      </c>
      <c r="BT36" s="328">
        <v>100</v>
      </c>
      <c r="BU36" s="328">
        <v>100</v>
      </c>
    </row>
    <row r="37" spans="1:83" x14ac:dyDescent="0.2">
      <c r="A37" s="24"/>
      <c r="B37" s="35" t="s">
        <v>44</v>
      </c>
      <c r="C37" s="352">
        <v>2.164064884185791</v>
      </c>
      <c r="D37" s="352">
        <v>7.3324166238307953E-2</v>
      </c>
      <c r="E37" s="352">
        <v>2.1087238788604736</v>
      </c>
      <c r="F37" s="352">
        <v>6.9258220493793488E-2</v>
      </c>
      <c r="G37" s="33"/>
      <c r="H37" s="341">
        <f t="shared" si="0"/>
        <v>-5.5341005325317383E-2</v>
      </c>
      <c r="I37" s="64">
        <f t="shared" si="1"/>
        <v>0.10086195744932742</v>
      </c>
      <c r="J37" s="64">
        <f t="shared" si="2"/>
        <v>-0.54868065943614519</v>
      </c>
      <c r="K37" s="402">
        <f t="shared" si="20"/>
        <v>0.29161231059661197</v>
      </c>
      <c r="L37" s="282" t="str">
        <f t="shared" si="3"/>
        <v>No significativa</v>
      </c>
      <c r="M37" s="282" t="str">
        <f t="shared" si="4"/>
        <v>Sin cambio</v>
      </c>
      <c r="N37" s="34"/>
      <c r="O37" s="352">
        <v>0.13210779428482056</v>
      </c>
      <c r="P37" s="352">
        <v>9.3492772430181503E-3</v>
      </c>
      <c r="Q37" s="352">
        <v>0.12692940235137939</v>
      </c>
      <c r="R37" s="352">
        <v>8.4182340651750565E-3</v>
      </c>
      <c r="S37" s="341">
        <f t="shared" si="5"/>
        <v>-5.1783919334411621E-3</v>
      </c>
      <c r="T37" s="64">
        <f t="shared" si="6"/>
        <v>1.2580765069855284E-2</v>
      </c>
      <c r="U37" s="64">
        <f t="shared" si="7"/>
        <v>-0.41161184591619826</v>
      </c>
      <c r="V37" s="64">
        <f t="shared" si="21"/>
        <v>0.34031197380822564</v>
      </c>
      <c r="W37" s="289" t="str">
        <f t="shared" si="8"/>
        <v>No significativa</v>
      </c>
      <c r="X37" s="282" t="str">
        <f t="shared" si="9"/>
        <v>Sin cambio</v>
      </c>
      <c r="Y37" s="287"/>
      <c r="Z37" s="352">
        <v>0.68033874034881592</v>
      </c>
      <c r="AA37" s="352">
        <v>6.1103478074073792E-3</v>
      </c>
      <c r="AB37" s="352">
        <v>0.67572700977325439</v>
      </c>
      <c r="AC37" s="352">
        <v>5.7715186849236488E-3</v>
      </c>
      <c r="AD37" s="341">
        <f t="shared" si="22"/>
        <v>-4.6117305755615234E-3</v>
      </c>
      <c r="AE37" s="64">
        <f t="shared" si="23"/>
        <v>8.4051637853114428E-3</v>
      </c>
      <c r="AF37" s="64">
        <f t="shared" si="12"/>
        <v>-0.54867825224546074</v>
      </c>
      <c r="AG37" s="402">
        <f t="shared" si="24"/>
        <v>0.29161313672694533</v>
      </c>
      <c r="AH37" s="287" t="str">
        <f t="shared" si="13"/>
        <v>No significativa</v>
      </c>
      <c r="AI37" s="287" t="str">
        <f t="shared" si="14"/>
        <v>Sin cambio</v>
      </c>
      <c r="AJ37" s="34"/>
      <c r="AK37" s="352">
        <v>0.24919229745864868</v>
      </c>
      <c r="AL37" s="352">
        <v>1.3952517881989479E-2</v>
      </c>
      <c r="AM37" s="352">
        <v>0.24404223263263702</v>
      </c>
      <c r="AN37" s="352">
        <v>1.224952656775713E-2</v>
      </c>
      <c r="AO37" s="403">
        <f t="shared" si="15"/>
        <v>-5.1500648260116577E-3</v>
      </c>
      <c r="AP37" s="64">
        <f t="shared" si="16"/>
        <v>1.8566735210623971E-2</v>
      </c>
      <c r="AQ37" s="64">
        <f t="shared" si="17"/>
        <v>-0.27738128257814371</v>
      </c>
      <c r="AR37" s="402">
        <f t="shared" si="25"/>
        <v>0.39074367615678346</v>
      </c>
      <c r="AS37" s="282" t="str">
        <f t="shared" si="18"/>
        <v>No significativa</v>
      </c>
      <c r="AT37" s="282" t="str">
        <f t="shared" si="19"/>
        <v>Sin cambio</v>
      </c>
      <c r="AU37" s="32"/>
      <c r="AV37" s="328">
        <v>13.149811744689941</v>
      </c>
      <c r="AW37" s="352">
        <v>0.53227746486663818</v>
      </c>
      <c r="AX37" s="328">
        <v>13.260905265808105</v>
      </c>
      <c r="AY37" s="352">
        <v>0.53850167989730835</v>
      </c>
      <c r="AZ37" s="328">
        <v>13.187353134155273</v>
      </c>
      <c r="BA37" s="352">
        <v>0.9329526424407959</v>
      </c>
      <c r="BB37" s="328">
        <v>9.54412841796875</v>
      </c>
      <c r="BC37" s="352">
        <v>0.83382260799407959</v>
      </c>
      <c r="BD37" s="330">
        <v>36.418014526367188</v>
      </c>
      <c r="BE37" s="71">
        <v>1.1402525901794434</v>
      </c>
      <c r="BF37" s="328">
        <v>37.263671875</v>
      </c>
      <c r="BG37" s="352">
        <v>1.40622878074646</v>
      </c>
      <c r="BH37" s="328">
        <v>7.2837262153625488</v>
      </c>
      <c r="BI37" s="71">
        <v>0.79560011625289917</v>
      </c>
      <c r="BJ37" s="328">
        <v>8.9773788452148437</v>
      </c>
      <c r="BK37" s="352">
        <v>0.91027551889419556</v>
      </c>
      <c r="BL37" s="328">
        <v>9.1107568740844727</v>
      </c>
      <c r="BM37" s="352">
        <v>1.2565793991088867</v>
      </c>
      <c r="BN37" s="328">
        <v>9.8549947738647461</v>
      </c>
      <c r="BO37" s="352">
        <v>1.3982017040252686</v>
      </c>
      <c r="BP37" s="328">
        <v>20.850337982177734</v>
      </c>
      <c r="BQ37" s="352">
        <v>0.90051954984664917</v>
      </c>
      <c r="BR37" s="328">
        <v>21.098922729492188</v>
      </c>
      <c r="BS37" s="352">
        <v>1.2612855434417725</v>
      </c>
      <c r="BT37" s="328">
        <v>100</v>
      </c>
      <c r="BU37" s="328">
        <v>100</v>
      </c>
    </row>
    <row r="38" spans="1:83" x14ac:dyDescent="0.2">
      <c r="A38" s="24"/>
      <c r="B38" s="35" t="s">
        <v>43</v>
      </c>
      <c r="C38" s="352">
        <v>2.3808579444885254</v>
      </c>
      <c r="D38" s="352">
        <v>0.11951132118701935</v>
      </c>
      <c r="E38" s="352">
        <v>2.2299721240997314</v>
      </c>
      <c r="F38" s="352">
        <v>6.4733728766441345E-2</v>
      </c>
      <c r="G38" s="33"/>
      <c r="H38" s="341">
        <f t="shared" si="0"/>
        <v>-0.15088582038879395</v>
      </c>
      <c r="I38" s="64">
        <f t="shared" si="1"/>
        <v>0.13591692879061862</v>
      </c>
      <c r="J38" s="64">
        <f t="shared" si="2"/>
        <v>-1.1101326503723097</v>
      </c>
      <c r="K38" s="402">
        <f t="shared" si="20"/>
        <v>0.13347093474148328</v>
      </c>
      <c r="L38" s="282" t="str">
        <f t="shared" si="3"/>
        <v>No significativa</v>
      </c>
      <c r="M38" s="282" t="str">
        <f t="shared" si="4"/>
        <v>Sin cambio</v>
      </c>
      <c r="N38" s="34"/>
      <c r="O38" s="352">
        <v>0.13153809309005737</v>
      </c>
      <c r="P38" s="352">
        <v>1.0801244527101517E-2</v>
      </c>
      <c r="Q38" s="352">
        <v>0.10822737962007523</v>
      </c>
      <c r="R38" s="352">
        <v>8.3824265748262405E-3</v>
      </c>
      <c r="S38" s="341">
        <f t="shared" si="5"/>
        <v>-2.3310713469982147E-2</v>
      </c>
      <c r="T38" s="64">
        <f t="shared" si="6"/>
        <v>1.367230626546208E-2</v>
      </c>
      <c r="U38" s="64">
        <f t="shared" si="7"/>
        <v>-1.7049584040453998</v>
      </c>
      <c r="V38" s="64">
        <f t="shared" si="21"/>
        <v>4.4101091249547232E-2</v>
      </c>
      <c r="W38" s="289" t="str">
        <f t="shared" si="8"/>
        <v>Significativa</v>
      </c>
      <c r="X38" s="282" t="str">
        <f t="shared" si="9"/>
        <v>Disminución</v>
      </c>
      <c r="Y38" s="287"/>
      <c r="Z38" s="352">
        <v>0.69840484857559204</v>
      </c>
      <c r="AA38" s="352">
        <v>9.9592767655849457E-3</v>
      </c>
      <c r="AB38" s="352">
        <v>0.68583101034164429</v>
      </c>
      <c r="AC38" s="352">
        <v>5.3944773972034454E-3</v>
      </c>
      <c r="AD38" s="341">
        <f t="shared" si="22"/>
        <v>-1.2573838233947754E-2</v>
      </c>
      <c r="AE38" s="64">
        <f t="shared" si="23"/>
        <v>1.1326410732551553E-2</v>
      </c>
      <c r="AF38" s="64">
        <f t="shared" si="12"/>
        <v>-1.1101344045215626</v>
      </c>
      <c r="AG38" s="402">
        <f t="shared" si="24"/>
        <v>0.1334705568517264</v>
      </c>
      <c r="AH38" s="287" t="str">
        <f t="shared" si="13"/>
        <v>No significativa</v>
      </c>
      <c r="AI38" s="287" t="str">
        <f t="shared" si="14"/>
        <v>Sin cambio</v>
      </c>
      <c r="AJ38" s="34"/>
      <c r="AK38" s="352">
        <v>0.2315136194229126</v>
      </c>
      <c r="AL38" s="352">
        <v>1.429273933172226E-2</v>
      </c>
      <c r="AM38" s="352">
        <v>0.19971287250518799</v>
      </c>
      <c r="AN38" s="352">
        <v>1.3382819481194019E-2</v>
      </c>
      <c r="AO38" s="403">
        <f t="shared" si="15"/>
        <v>-3.1800746917724609E-2</v>
      </c>
      <c r="AP38" s="64">
        <f t="shared" si="16"/>
        <v>1.958014951094058E-2</v>
      </c>
      <c r="AQ38" s="64">
        <f t="shared" si="17"/>
        <v>-1.6241319761095625</v>
      </c>
      <c r="AR38" s="402">
        <f t="shared" si="25"/>
        <v>5.2173822417990762E-2</v>
      </c>
      <c r="AS38" s="282" t="str">
        <f t="shared" si="18"/>
        <v>No significativa</v>
      </c>
      <c r="AT38" s="282" t="str">
        <f t="shared" si="19"/>
        <v>Sin cambio</v>
      </c>
      <c r="AU38" s="32"/>
      <c r="AV38" s="328">
        <v>8.8349514007568359</v>
      </c>
      <c r="AW38" s="352">
        <v>0.60535168647766113</v>
      </c>
      <c r="AX38" s="328">
        <v>9.6679973602294922</v>
      </c>
      <c r="AY38" s="352">
        <v>0.46201488375663757</v>
      </c>
      <c r="AZ38" s="328">
        <v>14.67167854309082</v>
      </c>
      <c r="BA38" s="352">
        <v>1.0727307796478271</v>
      </c>
      <c r="BB38" s="328">
        <v>10.711698532104492</v>
      </c>
      <c r="BC38" s="352">
        <v>0.85734415054321289</v>
      </c>
      <c r="BD38" s="330">
        <v>32.125110626220703</v>
      </c>
      <c r="BE38" s="71">
        <v>1.7149033546447754</v>
      </c>
      <c r="BF38" s="328">
        <v>32.345962524414063</v>
      </c>
      <c r="BG38" s="352">
        <v>0.94355094432830811</v>
      </c>
      <c r="BH38" s="328">
        <v>11.203024864196777</v>
      </c>
      <c r="BI38" s="71">
        <v>0.96755677461624146</v>
      </c>
      <c r="BJ38" s="328">
        <v>11.507617950439453</v>
      </c>
      <c r="BK38" s="352">
        <v>1.3692934513092041</v>
      </c>
      <c r="BL38" s="328">
        <v>12.473533630371094</v>
      </c>
      <c r="BM38" s="352">
        <v>2.068617582321167</v>
      </c>
      <c r="BN38" s="328">
        <v>11.104990005493164</v>
      </c>
      <c r="BO38" s="352">
        <v>0.98186802864074707</v>
      </c>
      <c r="BP38" s="328">
        <v>20.69169807434082</v>
      </c>
      <c r="BQ38" s="352">
        <v>1.1135025024414062</v>
      </c>
      <c r="BR38" s="328">
        <v>24.661733627319336</v>
      </c>
      <c r="BS38" s="352">
        <v>1.2382873296737671</v>
      </c>
      <c r="BT38" s="328">
        <v>100</v>
      </c>
      <c r="BU38" s="328">
        <v>100</v>
      </c>
    </row>
    <row r="39" spans="1:83" x14ac:dyDescent="0.2">
      <c r="A39" s="24"/>
      <c r="B39" s="35" t="s">
        <v>42</v>
      </c>
      <c r="C39" s="352">
        <v>2.4562442302703857</v>
      </c>
      <c r="D39" s="352">
        <v>7.1580298244953156E-2</v>
      </c>
      <c r="E39" s="352">
        <v>2.4049396514892578</v>
      </c>
      <c r="F39" s="352">
        <v>5.294293537735939E-2</v>
      </c>
      <c r="G39" s="33"/>
      <c r="H39" s="341">
        <f t="shared" si="0"/>
        <v>-5.130457878112793E-2</v>
      </c>
      <c r="I39" s="64">
        <f t="shared" si="1"/>
        <v>8.9031980227375018E-2</v>
      </c>
      <c r="J39" s="64">
        <f t="shared" si="2"/>
        <v>-0.57624887877483266</v>
      </c>
      <c r="K39" s="402">
        <f t="shared" si="20"/>
        <v>0.28222348565425215</v>
      </c>
      <c r="L39" s="282" t="str">
        <f t="shared" si="3"/>
        <v>No significativa</v>
      </c>
      <c r="M39" s="282" t="str">
        <f t="shared" si="4"/>
        <v>Sin cambio</v>
      </c>
      <c r="N39" s="34"/>
      <c r="O39" s="352">
        <v>0.23328642547130585</v>
      </c>
      <c r="P39" s="352">
        <v>1.126000564545393E-2</v>
      </c>
      <c r="Q39" s="352">
        <v>0.19862857460975647</v>
      </c>
      <c r="R39" s="352">
        <v>9.3241240829229355E-3</v>
      </c>
      <c r="S39" s="341">
        <f t="shared" si="5"/>
        <v>-3.4657850861549377E-2</v>
      </c>
      <c r="T39" s="64">
        <f t="shared" si="6"/>
        <v>1.4619405495757954E-2</v>
      </c>
      <c r="U39" s="64">
        <f t="shared" si="7"/>
        <v>-2.3706744348534476</v>
      </c>
      <c r="V39" s="64">
        <f t="shared" si="21"/>
        <v>8.8778316732304203E-3</v>
      </c>
      <c r="W39" s="289" t="str">
        <f t="shared" si="8"/>
        <v>Significativa</v>
      </c>
      <c r="X39" s="282" t="str">
        <f t="shared" si="9"/>
        <v>Disminución</v>
      </c>
      <c r="Y39" s="287"/>
      <c r="Z39" s="352">
        <v>0.70468699932098389</v>
      </c>
      <c r="AA39" s="352">
        <v>5.9650246985256672E-3</v>
      </c>
      <c r="AB39" s="352">
        <v>0.70041161775588989</v>
      </c>
      <c r="AC39" s="352">
        <v>4.4119115918874741E-3</v>
      </c>
      <c r="AD39" s="341">
        <f t="shared" si="22"/>
        <v>-4.2753815650939941E-3</v>
      </c>
      <c r="AE39" s="64">
        <f t="shared" si="23"/>
        <v>7.4193317454237274E-3</v>
      </c>
      <c r="AF39" s="64">
        <f t="shared" si="12"/>
        <v>-0.57624887412954218</v>
      </c>
      <c r="AG39" s="402">
        <f t="shared" si="24"/>
        <v>0.28222348722395141</v>
      </c>
      <c r="AH39" s="287" t="str">
        <f t="shared" si="13"/>
        <v>No significativa</v>
      </c>
      <c r="AI39" s="287" t="str">
        <f t="shared" si="14"/>
        <v>Sin cambio</v>
      </c>
      <c r="AJ39" s="34"/>
      <c r="AK39" s="352">
        <v>0.40157386660575867</v>
      </c>
      <c r="AL39" s="352">
        <v>1.4410503208637238E-2</v>
      </c>
      <c r="AM39" s="352">
        <v>0.34709003567695618</v>
      </c>
      <c r="AN39" s="352">
        <v>1.4868116937577724E-2</v>
      </c>
      <c r="AO39" s="403">
        <f t="shared" si="15"/>
        <v>-5.448383092880249E-2</v>
      </c>
      <c r="AP39" s="64">
        <f t="shared" si="16"/>
        <v>2.0705639424940001E-2</v>
      </c>
      <c r="AQ39" s="64">
        <f t="shared" si="17"/>
        <v>-2.6313522519462289</v>
      </c>
      <c r="AR39" s="402">
        <f t="shared" si="25"/>
        <v>4.2522918456479823E-3</v>
      </c>
      <c r="AS39" s="282" t="str">
        <f t="shared" si="18"/>
        <v>Significativa</v>
      </c>
      <c r="AT39" s="282" t="str">
        <f t="shared" si="19"/>
        <v>Disminución</v>
      </c>
      <c r="AU39" s="32"/>
      <c r="AV39" s="328">
        <v>9.7941522598266602</v>
      </c>
      <c r="AW39" s="352">
        <v>0.38367259502410889</v>
      </c>
      <c r="AX39" s="328">
        <v>10.705837249755859</v>
      </c>
      <c r="AY39" s="352">
        <v>0.54558169841766357</v>
      </c>
      <c r="AZ39" s="328">
        <v>11.198221206665039</v>
      </c>
      <c r="BA39" s="352">
        <v>0.75637310743331909</v>
      </c>
      <c r="BB39" s="328">
        <v>8.8347139358520508</v>
      </c>
      <c r="BC39" s="352">
        <v>0.70876586437225342</v>
      </c>
      <c r="BD39" s="330">
        <v>36.658012390136719</v>
      </c>
      <c r="BE39" s="71">
        <v>1.1103633642196655</v>
      </c>
      <c r="BF39" s="328">
        <v>37.219013214111328</v>
      </c>
      <c r="BG39" s="352">
        <v>0.85289943218231201</v>
      </c>
      <c r="BH39" s="328">
        <v>12.886558532714844</v>
      </c>
      <c r="BI39" s="71">
        <v>0.88009357452392578</v>
      </c>
      <c r="BJ39" s="328">
        <v>12.097118377685547</v>
      </c>
      <c r="BK39" s="352">
        <v>1.0003970861434937</v>
      </c>
      <c r="BL39" s="328">
        <v>12.485690116882324</v>
      </c>
      <c r="BM39" s="352">
        <v>1.5870213508605957</v>
      </c>
      <c r="BN39" s="328">
        <v>11.908236503601074</v>
      </c>
      <c r="BO39" s="352">
        <v>1.4033472537994385</v>
      </c>
      <c r="BP39" s="328">
        <v>16.977363586425781</v>
      </c>
      <c r="BQ39" s="352">
        <v>1.1240655183792114</v>
      </c>
      <c r="BR39" s="328">
        <v>19.235082626342773</v>
      </c>
      <c r="BS39" s="352">
        <v>0.83003032207489014</v>
      </c>
      <c r="BT39" s="328">
        <v>100</v>
      </c>
      <c r="BU39" s="328">
        <v>100</v>
      </c>
    </row>
    <row r="40" spans="1:83" x14ac:dyDescent="0.2">
      <c r="A40" s="24"/>
      <c r="B40" s="35" t="s">
        <v>41</v>
      </c>
      <c r="C40" s="352">
        <v>2.0918262004852295</v>
      </c>
      <c r="D40" s="352">
        <v>8.7862245738506317E-2</v>
      </c>
      <c r="E40" s="352">
        <v>2.0180857181549072</v>
      </c>
      <c r="F40" s="352">
        <v>6.4039364457130432E-2</v>
      </c>
      <c r="G40" s="33"/>
      <c r="H40" s="341">
        <f t="shared" si="0"/>
        <v>-7.3740482330322266E-2</v>
      </c>
      <c r="I40" s="64">
        <f t="shared" si="1"/>
        <v>0.10872356886290503</v>
      </c>
      <c r="J40" s="64">
        <f t="shared" si="2"/>
        <v>-0.67823824311088721</v>
      </c>
      <c r="K40" s="402">
        <f t="shared" si="20"/>
        <v>0.24881032413104215</v>
      </c>
      <c r="L40" s="282" t="str">
        <f t="shared" si="3"/>
        <v>No significativa</v>
      </c>
      <c r="M40" s="282" t="str">
        <f t="shared" si="4"/>
        <v>Sin cambio</v>
      </c>
      <c r="N40" s="34"/>
      <c r="O40" s="352">
        <v>0.13579852879047394</v>
      </c>
      <c r="P40" s="352">
        <v>1.0529855266213417E-2</v>
      </c>
      <c r="Q40" s="352">
        <v>0.12891332805156708</v>
      </c>
      <c r="R40" s="352">
        <v>8.981083519756794E-3</v>
      </c>
      <c r="S40" s="341">
        <f t="shared" si="5"/>
        <v>-6.8852007389068604E-3</v>
      </c>
      <c r="T40" s="64">
        <f t="shared" si="6"/>
        <v>1.3839715066295603E-2</v>
      </c>
      <c r="U40" s="64">
        <f t="shared" si="7"/>
        <v>-0.49749584481509002</v>
      </c>
      <c r="V40" s="64">
        <f t="shared" si="21"/>
        <v>0.30941971617978947</v>
      </c>
      <c r="W40" s="289" t="str">
        <f t="shared" si="8"/>
        <v>No significativa</v>
      </c>
      <c r="X40" s="282" t="str">
        <f t="shared" si="9"/>
        <v>Sin cambio</v>
      </c>
      <c r="Y40" s="287"/>
      <c r="Z40" s="352">
        <v>0.67431885004043579</v>
      </c>
      <c r="AA40" s="352">
        <v>7.3218545876443386E-3</v>
      </c>
      <c r="AB40" s="352">
        <v>0.66817378997802734</v>
      </c>
      <c r="AC40" s="352">
        <v>5.3366143256425858E-3</v>
      </c>
      <c r="AD40" s="341">
        <f t="shared" si="22"/>
        <v>-6.1450600624084473E-3</v>
      </c>
      <c r="AE40" s="64">
        <f t="shared" si="23"/>
        <v>9.0602983981357983E-3</v>
      </c>
      <c r="AF40" s="64">
        <f t="shared" si="12"/>
        <v>-0.67824036167206414</v>
      </c>
      <c r="AG40" s="402">
        <f t="shared" si="24"/>
        <v>0.24880965260712135</v>
      </c>
      <c r="AH40" s="287" t="str">
        <f t="shared" si="13"/>
        <v>No significativa</v>
      </c>
      <c r="AI40" s="287" t="str">
        <f t="shared" si="14"/>
        <v>Sin cambio</v>
      </c>
      <c r="AJ40" s="34"/>
      <c r="AK40" s="352">
        <v>0.26265519857406616</v>
      </c>
      <c r="AL40" s="352">
        <v>1.4969110488891602E-2</v>
      </c>
      <c r="AM40" s="352">
        <v>0.25609374046325684</v>
      </c>
      <c r="AN40" s="352">
        <v>1.420294027775526E-2</v>
      </c>
      <c r="AO40" s="403">
        <f t="shared" si="15"/>
        <v>-6.5614581108093262E-3</v>
      </c>
      <c r="AP40" s="64">
        <f t="shared" si="16"/>
        <v>2.0634868096552669E-2</v>
      </c>
      <c r="AQ40" s="64">
        <f t="shared" si="17"/>
        <v>-0.31797916420437433</v>
      </c>
      <c r="AR40" s="402">
        <f t="shared" si="25"/>
        <v>0.375250370923573</v>
      </c>
      <c r="AS40" s="282" t="str">
        <f t="shared" si="18"/>
        <v>No significativa</v>
      </c>
      <c r="AT40" s="282" t="str">
        <f t="shared" si="19"/>
        <v>Sin cambio</v>
      </c>
      <c r="AU40" s="32"/>
      <c r="AV40" s="328">
        <v>11.525910377502441</v>
      </c>
      <c r="AW40" s="352">
        <v>0.73654258251190186</v>
      </c>
      <c r="AX40" s="328">
        <v>12.291910171508789</v>
      </c>
      <c r="AY40" s="352">
        <v>0.61263620853424072</v>
      </c>
      <c r="AZ40" s="328">
        <v>14.33990478515625</v>
      </c>
      <c r="BA40" s="352">
        <v>0.90122681856155396</v>
      </c>
      <c r="BB40" s="328">
        <v>10.105676651000977</v>
      </c>
      <c r="BC40" s="352">
        <v>0.77070075273513794</v>
      </c>
      <c r="BD40" s="330">
        <v>39.330707550048828</v>
      </c>
      <c r="BE40" s="71">
        <v>1.7794692516326904</v>
      </c>
      <c r="BF40" s="328">
        <v>39.73065185546875</v>
      </c>
      <c r="BG40" s="352">
        <v>1.225216269493103</v>
      </c>
      <c r="BH40" s="328">
        <v>9.2030410766601562</v>
      </c>
      <c r="BI40" s="71">
        <v>1.6580177545547485</v>
      </c>
      <c r="BJ40" s="328">
        <v>11.802620887756348</v>
      </c>
      <c r="BK40" s="352">
        <v>1.140489935874939</v>
      </c>
      <c r="BL40" s="328">
        <v>13.563130378723145</v>
      </c>
      <c r="BM40" s="352">
        <v>1.8033514022827148</v>
      </c>
      <c r="BN40" s="328">
        <v>9.2042226791381836</v>
      </c>
      <c r="BO40" s="352">
        <v>1.1624751091003418</v>
      </c>
      <c r="BP40" s="328">
        <v>12.037308692932129</v>
      </c>
      <c r="BQ40" s="352">
        <v>1.1938743591308594</v>
      </c>
      <c r="BR40" s="328">
        <v>16.864921569824219</v>
      </c>
      <c r="BS40" s="352">
        <v>1.181053638458252</v>
      </c>
      <c r="BT40" s="328">
        <v>100</v>
      </c>
      <c r="BU40" s="328">
        <v>100</v>
      </c>
    </row>
    <row r="41" spans="1:83" x14ac:dyDescent="0.2">
      <c r="A41" s="24"/>
      <c r="B41" s="35" t="s">
        <v>40</v>
      </c>
      <c r="C41" s="352">
        <v>2.1316721439361572</v>
      </c>
      <c r="D41" s="352">
        <v>4.3890140950679779E-2</v>
      </c>
      <c r="E41" s="352">
        <v>2.0611751079559326</v>
      </c>
      <c r="F41" s="352">
        <v>4.5137315988540649E-2</v>
      </c>
      <c r="G41" s="33"/>
      <c r="H41" s="341">
        <f t="shared" si="0"/>
        <v>-7.0497035980224609E-2</v>
      </c>
      <c r="I41" s="64">
        <f t="shared" si="1"/>
        <v>6.2958095327923527E-2</v>
      </c>
      <c r="J41" s="64">
        <f t="shared" si="2"/>
        <v>-1.1197453736971197</v>
      </c>
      <c r="K41" s="402">
        <f t="shared" si="20"/>
        <v>0.13141114178795726</v>
      </c>
      <c r="L41" s="282" t="str">
        <f t="shared" si="3"/>
        <v>No significativa</v>
      </c>
      <c r="M41" s="282" t="str">
        <f t="shared" si="4"/>
        <v>Sin cambio</v>
      </c>
      <c r="N41" s="34"/>
      <c r="O41" s="352">
        <v>0.21358577907085419</v>
      </c>
      <c r="P41" s="352">
        <v>6.8107456900179386E-3</v>
      </c>
      <c r="Q41" s="352">
        <v>0.19762614369392395</v>
      </c>
      <c r="R41" s="352">
        <v>6.9233984686434269E-3</v>
      </c>
      <c r="S41" s="341">
        <f t="shared" si="5"/>
        <v>-1.5959635376930237E-2</v>
      </c>
      <c r="T41" s="64">
        <f t="shared" si="6"/>
        <v>9.7118331539268153E-3</v>
      </c>
      <c r="U41" s="64">
        <f t="shared" si="7"/>
        <v>-1.643318529466008</v>
      </c>
      <c r="V41" s="64">
        <f t="shared" si="21"/>
        <v>5.0158523252207605E-2</v>
      </c>
      <c r="W41" s="289" t="str">
        <f t="shared" si="8"/>
        <v>No significativa</v>
      </c>
      <c r="X41" s="282" t="str">
        <f t="shared" si="9"/>
        <v>Sin cambio</v>
      </c>
      <c r="Y41" s="287"/>
      <c r="Z41" s="352">
        <v>0.67763936519622803</v>
      </c>
      <c r="AA41" s="352">
        <v>3.6575121339410543E-3</v>
      </c>
      <c r="AB41" s="352">
        <v>0.67176461219787598</v>
      </c>
      <c r="AC41" s="352">
        <v>3.7614433094859123E-3</v>
      </c>
      <c r="AD41" s="341">
        <f t="shared" si="22"/>
        <v>-5.8747529983520508E-3</v>
      </c>
      <c r="AE41" s="64">
        <f t="shared" si="23"/>
        <v>5.2465084370848366E-3</v>
      </c>
      <c r="AF41" s="64">
        <f t="shared" si="12"/>
        <v>-1.1197452684582532</v>
      </c>
      <c r="AG41" s="402">
        <f t="shared" si="24"/>
        <v>0.13141116421750898</v>
      </c>
      <c r="AH41" s="287" t="str">
        <f t="shared" si="13"/>
        <v>No significativa</v>
      </c>
      <c r="AI41" s="287" t="str">
        <f t="shared" si="14"/>
        <v>Sin cambio</v>
      </c>
      <c r="AJ41" s="34"/>
      <c r="AK41" s="352">
        <v>0.40738195180892944</v>
      </c>
      <c r="AL41" s="352">
        <v>1.0519758798182011E-2</v>
      </c>
      <c r="AM41" s="352">
        <v>0.38645404577255249</v>
      </c>
      <c r="AN41" s="352">
        <v>1.0637342929840088E-2</v>
      </c>
      <c r="AO41" s="403">
        <f t="shared" si="15"/>
        <v>-2.0927906036376953E-2</v>
      </c>
      <c r="AP41" s="64">
        <f t="shared" si="16"/>
        <v>1.4960561145189264E-2</v>
      </c>
      <c r="AQ41" s="64">
        <f t="shared" si="17"/>
        <v>-1.3988717290264581</v>
      </c>
      <c r="AR41" s="402">
        <f t="shared" si="25"/>
        <v>8.0925725843244714E-2</v>
      </c>
      <c r="AS41" s="282" t="str">
        <f t="shared" si="18"/>
        <v>No significativa</v>
      </c>
      <c r="AT41" s="282" t="str">
        <f t="shared" si="19"/>
        <v>Sin cambio</v>
      </c>
      <c r="AU41" s="32"/>
      <c r="AV41" s="328">
        <v>9.7657699584960937</v>
      </c>
      <c r="AW41" s="352">
        <v>0.39112558960914612</v>
      </c>
      <c r="AX41" s="328">
        <v>10.046043395996094</v>
      </c>
      <c r="AY41" s="352">
        <v>0.4214358925819397</v>
      </c>
      <c r="AZ41" s="328">
        <v>19.788486480712891</v>
      </c>
      <c r="BA41" s="352">
        <v>0.72683960199356079</v>
      </c>
      <c r="BB41" s="328">
        <v>14.060291290283203</v>
      </c>
      <c r="BC41" s="352">
        <v>0.76187902688980103</v>
      </c>
      <c r="BD41" s="330">
        <v>42.297466278076172</v>
      </c>
      <c r="BE41" s="71">
        <v>0.94683778285980225</v>
      </c>
      <c r="BF41" s="328">
        <v>42.802238464355469</v>
      </c>
      <c r="BG41" s="352">
        <v>0.94889897108078003</v>
      </c>
      <c r="BH41" s="328">
        <v>8.5280780792236328</v>
      </c>
      <c r="BI41" s="71">
        <v>0.70466059446334839</v>
      </c>
      <c r="BJ41" s="328">
        <v>8.7405767440795898</v>
      </c>
      <c r="BK41" s="352">
        <v>0.89598369598388672</v>
      </c>
      <c r="BL41" s="328">
        <v>4.4340615272521973</v>
      </c>
      <c r="BM41" s="352">
        <v>0.6159558892250061</v>
      </c>
      <c r="BN41" s="328">
        <v>5.2088413238525391</v>
      </c>
      <c r="BO41" s="352">
        <v>0.87075084447860718</v>
      </c>
      <c r="BP41" s="328">
        <v>15.186138153076172</v>
      </c>
      <c r="BQ41" s="352">
        <v>0.80950689315795898</v>
      </c>
      <c r="BR41" s="328">
        <v>19.142007827758789</v>
      </c>
      <c r="BS41" s="352">
        <v>0.87161475419998169</v>
      </c>
      <c r="BT41" s="328">
        <v>100</v>
      </c>
      <c r="BU41" s="328">
        <v>100</v>
      </c>
    </row>
    <row r="42" spans="1:83" x14ac:dyDescent="0.2">
      <c r="A42" s="24"/>
      <c r="B42" s="35" t="s">
        <v>39</v>
      </c>
      <c r="C42" s="352">
        <v>2.746375560760498</v>
      </c>
      <c r="D42" s="352">
        <v>6.6904738545417786E-2</v>
      </c>
      <c r="E42" s="352">
        <v>2.618732213973999</v>
      </c>
      <c r="F42" s="352">
        <v>7.3229625821113586E-2</v>
      </c>
      <c r="G42" s="33"/>
      <c r="H42" s="341">
        <f t="shared" si="0"/>
        <v>-0.12764334678649902</v>
      </c>
      <c r="I42" s="64">
        <f t="shared" si="1"/>
        <v>9.9190836964565529E-2</v>
      </c>
      <c r="J42" s="64">
        <f t="shared" si="2"/>
        <v>-1.2868461512437659</v>
      </c>
      <c r="K42" s="402">
        <f t="shared" si="20"/>
        <v>9.9073958655370442E-2</v>
      </c>
      <c r="L42" s="282" t="str">
        <f t="shared" si="3"/>
        <v>No significativa</v>
      </c>
      <c r="M42" s="282" t="str">
        <f t="shared" si="4"/>
        <v>Sin cambio</v>
      </c>
      <c r="N42" s="34"/>
      <c r="O42" s="352">
        <v>0.26273795962333679</v>
      </c>
      <c r="P42" s="352">
        <v>1.2891281396150589E-2</v>
      </c>
      <c r="Q42" s="352">
        <v>0.22884929180145264</v>
      </c>
      <c r="R42" s="352">
        <v>1.2465224601328373E-2</v>
      </c>
      <c r="S42" s="341">
        <f t="shared" si="5"/>
        <v>-3.3888667821884155E-2</v>
      </c>
      <c r="T42" s="64">
        <f t="shared" si="6"/>
        <v>1.7932288208600163E-2</v>
      </c>
      <c r="U42" s="64">
        <f t="shared" si="7"/>
        <v>-1.8898128017835145</v>
      </c>
      <c r="V42" s="64">
        <f t="shared" si="21"/>
        <v>2.9391500403989117E-2</v>
      </c>
      <c r="W42" s="289" t="str">
        <f t="shared" si="8"/>
        <v>Significativa</v>
      </c>
      <c r="X42" s="282" t="str">
        <f t="shared" si="9"/>
        <v>Disminución</v>
      </c>
      <c r="Y42" s="287"/>
      <c r="Z42" s="352">
        <v>0.72886461019515991</v>
      </c>
      <c r="AA42" s="352">
        <v>5.5753947235643864E-3</v>
      </c>
      <c r="AB42" s="352">
        <v>0.71822768449783325</v>
      </c>
      <c r="AC42" s="352">
        <v>6.1024688184261322E-3</v>
      </c>
      <c r="AD42" s="341">
        <f t="shared" si="22"/>
        <v>-1.063692569732666E-2</v>
      </c>
      <c r="AE42" s="64">
        <f t="shared" si="23"/>
        <v>8.2659029756834701E-3</v>
      </c>
      <c r="AF42" s="64">
        <f t="shared" si="12"/>
        <v>-1.2868437639079766</v>
      </c>
      <c r="AG42" s="402">
        <f t="shared" si="24"/>
        <v>9.9074374790394659E-2</v>
      </c>
      <c r="AH42" s="287" t="str">
        <f t="shared" si="13"/>
        <v>No significativa</v>
      </c>
      <c r="AI42" s="287" t="str">
        <f t="shared" si="14"/>
        <v>Sin cambio</v>
      </c>
      <c r="AJ42" s="34"/>
      <c r="AK42" s="352">
        <v>0.41837048530578613</v>
      </c>
      <c r="AL42" s="352">
        <v>1.6986330971121788E-2</v>
      </c>
      <c r="AM42" s="352">
        <v>0.37659266591072083</v>
      </c>
      <c r="AN42" s="352">
        <v>1.6963271424174309E-2</v>
      </c>
      <c r="AO42" s="403">
        <f t="shared" si="15"/>
        <v>-4.1777819395065308E-2</v>
      </c>
      <c r="AP42" s="64">
        <f t="shared" si="16"/>
        <v>2.400599960990377E-2</v>
      </c>
      <c r="AQ42" s="64">
        <f t="shared" si="17"/>
        <v>-1.7403074262248053</v>
      </c>
      <c r="AR42" s="402">
        <f t="shared" si="25"/>
        <v>4.0902525382389941E-2</v>
      </c>
      <c r="AS42" s="282" t="str">
        <f t="shared" si="18"/>
        <v>Significativa</v>
      </c>
      <c r="AT42" s="282" t="str">
        <f t="shared" si="19"/>
        <v>Disminución</v>
      </c>
      <c r="AU42" s="32"/>
      <c r="AV42" s="328">
        <v>12.152411460876465</v>
      </c>
      <c r="AW42" s="352">
        <v>0.50646936893463135</v>
      </c>
      <c r="AX42" s="328">
        <v>12.980268478393555</v>
      </c>
      <c r="AY42" s="352">
        <v>0.61624288558959961</v>
      </c>
      <c r="AZ42" s="328">
        <v>15.534071922302246</v>
      </c>
      <c r="BA42" s="352">
        <v>1.078407883644104</v>
      </c>
      <c r="BB42" s="328">
        <v>11.56280517578125</v>
      </c>
      <c r="BC42" s="352">
        <v>0.82436537742614746</v>
      </c>
      <c r="BD42" s="330">
        <v>32.375392913818359</v>
      </c>
      <c r="BE42" s="71">
        <v>0.85981559753417969</v>
      </c>
      <c r="BF42" s="328">
        <v>33.381752014160156</v>
      </c>
      <c r="BG42" s="352">
        <v>0.9387127161026001</v>
      </c>
      <c r="BH42" s="328">
        <v>12.611581802368164</v>
      </c>
      <c r="BI42" s="71">
        <v>0.8001408576965332</v>
      </c>
      <c r="BJ42" s="328">
        <v>11.179237365722656</v>
      </c>
      <c r="BK42" s="352">
        <v>0.82845574617385864</v>
      </c>
      <c r="BL42" s="328">
        <v>13.725868225097656</v>
      </c>
      <c r="BM42" s="352">
        <v>1.3653886318206787</v>
      </c>
      <c r="BN42" s="328">
        <v>16.022670745849609</v>
      </c>
      <c r="BO42" s="352">
        <v>1.5317146778106689</v>
      </c>
      <c r="BP42" s="328">
        <v>13.600674629211426</v>
      </c>
      <c r="BQ42" s="352">
        <v>0.86786496639251709</v>
      </c>
      <c r="BR42" s="328">
        <v>14.873268127441406</v>
      </c>
      <c r="BS42" s="352">
        <v>0.79635214805603027</v>
      </c>
      <c r="BT42" s="328">
        <v>100</v>
      </c>
      <c r="BU42" s="328">
        <v>100</v>
      </c>
    </row>
    <row r="43" spans="1:83" x14ac:dyDescent="0.2">
      <c r="A43" s="24"/>
      <c r="B43" s="35" t="s">
        <v>38</v>
      </c>
      <c r="C43" s="352">
        <v>2.4445228576660156</v>
      </c>
      <c r="D43" s="352">
        <v>5.8080006390810013E-2</v>
      </c>
      <c r="E43" s="352">
        <v>2.3857553005218506</v>
      </c>
      <c r="F43" s="352">
        <v>6.8750709295272827E-2</v>
      </c>
      <c r="G43" s="33"/>
      <c r="H43" s="341">
        <f t="shared" si="0"/>
        <v>-5.8767557144165039E-2</v>
      </c>
      <c r="I43" s="64">
        <f t="shared" si="1"/>
        <v>8.9999706504852811E-2</v>
      </c>
      <c r="J43" s="64">
        <f t="shared" si="2"/>
        <v>-0.6529749865461647</v>
      </c>
      <c r="K43" s="402">
        <f t="shared" si="20"/>
        <v>0.2568862022042584</v>
      </c>
      <c r="L43" s="282" t="str">
        <f t="shared" si="3"/>
        <v>No significativa</v>
      </c>
      <c r="M43" s="282" t="str">
        <f t="shared" si="4"/>
        <v>Sin cambio</v>
      </c>
      <c r="N43" s="34"/>
      <c r="O43" s="352">
        <v>0.19427956640720367</v>
      </c>
      <c r="P43" s="352">
        <v>9.6962247043848038E-3</v>
      </c>
      <c r="Q43" s="352">
        <v>0.19051651656627655</v>
      </c>
      <c r="R43" s="352">
        <v>1.0386768728494644E-2</v>
      </c>
      <c r="S43" s="341">
        <f t="shared" si="5"/>
        <v>-3.763049840927124E-3</v>
      </c>
      <c r="T43" s="64">
        <f t="shared" si="6"/>
        <v>1.4209213142787197E-2</v>
      </c>
      <c r="U43" s="64">
        <f t="shared" si="7"/>
        <v>-0.26483168371904553</v>
      </c>
      <c r="V43" s="64">
        <f t="shared" si="21"/>
        <v>0.39556956399596188</v>
      </c>
      <c r="W43" s="289" t="str">
        <f t="shared" si="8"/>
        <v>No significativa</v>
      </c>
      <c r="X43" s="282" t="str">
        <f t="shared" si="9"/>
        <v>Sin cambio</v>
      </c>
      <c r="Y43" s="287"/>
      <c r="Z43" s="352">
        <v>0.70371025800704956</v>
      </c>
      <c r="AA43" s="352">
        <v>4.8400005325675011E-3</v>
      </c>
      <c r="AB43" s="352">
        <v>0.69881296157836914</v>
      </c>
      <c r="AC43" s="352">
        <v>5.7292263954877853E-3</v>
      </c>
      <c r="AD43" s="341">
        <f t="shared" si="22"/>
        <v>-4.8972964286804199E-3</v>
      </c>
      <c r="AE43" s="64">
        <f t="shared" si="23"/>
        <v>7.4999760163621627E-3</v>
      </c>
      <c r="AF43" s="64">
        <f t="shared" si="12"/>
        <v>-0.65297494525266986</v>
      </c>
      <c r="AG43" s="402">
        <f t="shared" si="24"/>
        <v>0.2568862155150925</v>
      </c>
      <c r="AH43" s="287" t="str">
        <f t="shared" si="13"/>
        <v>No significativa</v>
      </c>
      <c r="AI43" s="287" t="str">
        <f t="shared" si="14"/>
        <v>Sin cambio</v>
      </c>
      <c r="AJ43" s="34"/>
      <c r="AK43" s="352">
        <v>0.33556613326072693</v>
      </c>
      <c r="AL43" s="352">
        <v>1.3585200533270836E-2</v>
      </c>
      <c r="AM43" s="352">
        <v>0.33482581377029419</v>
      </c>
      <c r="AN43" s="352">
        <v>1.3717396184802055E-2</v>
      </c>
      <c r="AO43" s="403">
        <f t="shared" si="15"/>
        <v>-7.4031949043273926E-4</v>
      </c>
      <c r="AP43" s="64">
        <f t="shared" si="16"/>
        <v>1.9306077582461025E-2</v>
      </c>
      <c r="AQ43" s="64">
        <f t="shared" si="17"/>
        <v>-3.8346447499273316E-2</v>
      </c>
      <c r="AR43" s="402">
        <f t="shared" si="25"/>
        <v>0.48470572912469684</v>
      </c>
      <c r="AS43" s="282" t="str">
        <f t="shared" si="18"/>
        <v>No significativa</v>
      </c>
      <c r="AT43" s="282" t="str">
        <f t="shared" si="19"/>
        <v>Sin cambio</v>
      </c>
      <c r="AU43" s="32"/>
      <c r="AV43" s="328">
        <v>14.496898651123047</v>
      </c>
      <c r="AW43" s="352">
        <v>0.45340502262115479</v>
      </c>
      <c r="AX43" s="328">
        <v>13.802690505981445</v>
      </c>
      <c r="AY43" s="352">
        <v>0.4949723482131958</v>
      </c>
      <c r="AZ43" s="328">
        <v>10.503286361694336</v>
      </c>
      <c r="BA43" s="352">
        <v>0.5878947377204895</v>
      </c>
      <c r="BB43" s="328">
        <v>7.5760388374328613</v>
      </c>
      <c r="BC43" s="352">
        <v>0.63003885746002197</v>
      </c>
      <c r="BD43" s="330">
        <v>32.707714080810547</v>
      </c>
      <c r="BE43" s="71">
        <v>0.70365220308303833</v>
      </c>
      <c r="BF43" s="328">
        <v>33.695907592773437</v>
      </c>
      <c r="BG43" s="352">
        <v>0.99969857931137085</v>
      </c>
      <c r="BH43" s="328">
        <v>14.198179244995117</v>
      </c>
      <c r="BI43" s="71">
        <v>0.76876157522201538</v>
      </c>
      <c r="BJ43" s="328">
        <v>14.214585304260254</v>
      </c>
      <c r="BK43" s="352">
        <v>0.79792392253875732</v>
      </c>
      <c r="BL43" s="328">
        <v>13.779722213745117</v>
      </c>
      <c r="BM43" s="352">
        <v>0.85082215070724487</v>
      </c>
      <c r="BN43" s="328">
        <v>14.268435478210449</v>
      </c>
      <c r="BO43" s="352">
        <v>0.87502998113632202</v>
      </c>
      <c r="BP43" s="328">
        <v>14.31419849395752</v>
      </c>
      <c r="BQ43" s="352">
        <v>0.73979341983795166</v>
      </c>
      <c r="BR43" s="328">
        <v>16.442340850830078</v>
      </c>
      <c r="BS43" s="352">
        <v>0.87402677536010742</v>
      </c>
      <c r="BT43" s="328">
        <v>100</v>
      </c>
      <c r="BU43" s="328">
        <v>100</v>
      </c>
    </row>
    <row r="44" spans="1:83" x14ac:dyDescent="0.2">
      <c r="A44" s="24"/>
      <c r="B44" s="35" t="s">
        <v>37</v>
      </c>
      <c r="C44" s="352">
        <v>2.1363108158111572</v>
      </c>
      <c r="D44" s="352">
        <v>5.5500391870737076E-2</v>
      </c>
      <c r="E44" s="352">
        <v>1.9289314746856689</v>
      </c>
      <c r="F44" s="352">
        <v>4.1571047157049179E-2</v>
      </c>
      <c r="G44" s="33"/>
      <c r="H44" s="341">
        <f t="shared" si="0"/>
        <v>-0.20737934112548828</v>
      </c>
      <c r="I44" s="64">
        <f t="shared" si="1"/>
        <v>6.9342955370671824E-2</v>
      </c>
      <c r="J44" s="64">
        <f t="shared" si="2"/>
        <v>-2.9906331510813873</v>
      </c>
      <c r="K44" s="402">
        <f t="shared" si="20"/>
        <v>1.3919986294214611E-3</v>
      </c>
      <c r="L44" s="282" t="str">
        <f t="shared" si="3"/>
        <v>Significativa</v>
      </c>
      <c r="M44" s="282" t="str">
        <f t="shared" si="4"/>
        <v>Disminución</v>
      </c>
      <c r="N44" s="34"/>
      <c r="O44" s="352">
        <v>0.21438322961330414</v>
      </c>
      <c r="P44" s="352">
        <v>9.6089607104659081E-3</v>
      </c>
      <c r="Q44" s="352">
        <v>0.17429082095623016</v>
      </c>
      <c r="R44" s="352">
        <v>7.6958783902227879E-3</v>
      </c>
      <c r="S44" s="341">
        <f t="shared" si="5"/>
        <v>-4.0092408657073975E-2</v>
      </c>
      <c r="T44" s="64">
        <f t="shared" si="6"/>
        <v>1.2310916705606271E-2</v>
      </c>
      <c r="U44" s="64">
        <f t="shared" si="7"/>
        <v>-3.2566550173161586</v>
      </c>
      <c r="V44" s="64">
        <f t="shared" si="21"/>
        <v>5.6366677402144686E-4</v>
      </c>
      <c r="W44" s="289" t="str">
        <f t="shared" si="8"/>
        <v>Significativa</v>
      </c>
      <c r="X44" s="282" t="str">
        <f t="shared" si="9"/>
        <v>Disminución</v>
      </c>
      <c r="Y44" s="287"/>
      <c r="Z44" s="352">
        <v>0.67802590131759644</v>
      </c>
      <c r="AA44" s="352">
        <v>4.6250335872173309E-3</v>
      </c>
      <c r="AB44" s="352">
        <v>0.660744309425354</v>
      </c>
      <c r="AC44" s="352">
        <v>3.4642540849745274E-3</v>
      </c>
      <c r="AD44" s="341">
        <f t="shared" si="22"/>
        <v>-1.7281591892242432E-2</v>
      </c>
      <c r="AE44" s="64">
        <f t="shared" si="23"/>
        <v>5.7785804526848212E-3</v>
      </c>
      <c r="AF44" s="64">
        <f t="shared" si="12"/>
        <v>-2.9906292788937683</v>
      </c>
      <c r="AG44" s="402">
        <f t="shared" si="24"/>
        <v>1.3920162787693761E-3</v>
      </c>
      <c r="AH44" s="287" t="str">
        <f t="shared" si="13"/>
        <v>Significativa</v>
      </c>
      <c r="AI44" s="287" t="str">
        <f t="shared" si="14"/>
        <v>Disminución</v>
      </c>
      <c r="AJ44" s="34"/>
      <c r="AK44" s="352">
        <v>0.40824785828590393</v>
      </c>
      <c r="AL44" s="352">
        <v>1.3083476573228836E-2</v>
      </c>
      <c r="AM44" s="352">
        <v>0.358213871717453</v>
      </c>
      <c r="AN44" s="352">
        <v>1.3787033967673779E-2</v>
      </c>
      <c r="AO44" s="403">
        <f t="shared" si="15"/>
        <v>-5.0033986568450928E-2</v>
      </c>
      <c r="AP44" s="64">
        <f t="shared" si="16"/>
        <v>1.9006832057658067E-2</v>
      </c>
      <c r="AQ44" s="64">
        <f t="shared" si="17"/>
        <v>-2.6324211429169582</v>
      </c>
      <c r="AR44" s="402">
        <f t="shared" si="25"/>
        <v>4.2389350556600479E-3</v>
      </c>
      <c r="AS44" s="282" t="str">
        <f t="shared" si="18"/>
        <v>Significativa</v>
      </c>
      <c r="AT44" s="282" t="str">
        <f t="shared" si="19"/>
        <v>Disminución</v>
      </c>
      <c r="AU44" s="32"/>
      <c r="AV44" s="328">
        <v>13.601631164550781</v>
      </c>
      <c r="AW44" s="352">
        <v>0.57216536998748779</v>
      </c>
      <c r="AX44" s="328">
        <v>14.425232887268066</v>
      </c>
      <c r="AY44" s="352">
        <v>0.6166263222694397</v>
      </c>
      <c r="AZ44" s="328">
        <v>14.693628311157227</v>
      </c>
      <c r="BA44" s="352">
        <v>0.77857476472854614</v>
      </c>
      <c r="BB44" s="328">
        <v>11.226037979125977</v>
      </c>
      <c r="BC44" s="352">
        <v>0.87480860948562622</v>
      </c>
      <c r="BD44" s="330">
        <v>40.503055572509766</v>
      </c>
      <c r="BE44" s="71">
        <v>0.96510577201843262</v>
      </c>
      <c r="BF44" s="328">
        <v>45.128082275390625</v>
      </c>
      <c r="BG44" s="352">
        <v>1.1928045749664307</v>
      </c>
      <c r="BH44" s="328">
        <v>4.1076674461364746</v>
      </c>
      <c r="BI44" s="71">
        <v>0.74176406860351563</v>
      </c>
      <c r="BJ44" s="328">
        <v>4.0838766098022461</v>
      </c>
      <c r="BK44" s="352">
        <v>0.53823757171630859</v>
      </c>
      <c r="BL44" s="328">
        <v>10.372197151184082</v>
      </c>
      <c r="BM44" s="352">
        <v>1.4410110712051392</v>
      </c>
      <c r="BN44" s="328">
        <v>7.1341571807861328</v>
      </c>
      <c r="BO44" s="352">
        <v>0.91033512353897095</v>
      </c>
      <c r="BP44" s="328">
        <v>16.721820831298828</v>
      </c>
      <c r="BQ44" s="352">
        <v>0.99925494194030762</v>
      </c>
      <c r="BR44" s="328">
        <v>18.002613067626953</v>
      </c>
      <c r="BS44" s="352">
        <v>0.82778090238571167</v>
      </c>
      <c r="BT44" s="328">
        <v>100</v>
      </c>
      <c r="BU44" s="328">
        <v>100</v>
      </c>
    </row>
    <row r="45" spans="1:83" s="74" customFormat="1" ht="26.25" thickBot="1" x14ac:dyDescent="0.25">
      <c r="A45" s="209"/>
      <c r="B45" s="210" t="s">
        <v>86</v>
      </c>
      <c r="C45" s="348">
        <v>2.4784877300262451</v>
      </c>
      <c r="D45" s="353">
        <v>1.5675699338316917E-2</v>
      </c>
      <c r="E45" s="348">
        <v>2.2682178020477295</v>
      </c>
      <c r="F45" s="353">
        <v>1.5377677045762539E-2</v>
      </c>
      <c r="G45" s="212"/>
      <c r="H45" s="356">
        <f t="shared" si="0"/>
        <v>-0.21026992797851563</v>
      </c>
      <c r="I45" s="357">
        <f t="shared" si="1"/>
        <v>2.1959064212053334E-2</v>
      </c>
      <c r="J45" s="357">
        <f>H45/I45</f>
        <v>-9.5755413777194764</v>
      </c>
      <c r="K45" s="413">
        <f>IF(J45&gt;0,(1-NORMSDIST(J45)),(NORMSDIST(J45)))</f>
        <v>5.0662525549145957E-22</v>
      </c>
      <c r="L45" s="321" t="str">
        <f>IF(K45&lt;0.05,  "Significativa","No significativa")</f>
        <v>Significativa</v>
      </c>
      <c r="M45" s="321" t="str">
        <f>IF(L45="Significativa",IF(H45&lt;0,"Disminución","Aumento"),"Sin cambio")</f>
        <v>Disminución</v>
      </c>
      <c r="N45" s="211"/>
      <c r="O45" s="348">
        <v>0.1900770515203476</v>
      </c>
      <c r="P45" s="353">
        <v>3.1247755978256464E-3</v>
      </c>
      <c r="Q45" s="348">
        <v>0.17152412235736847</v>
      </c>
      <c r="R45" s="353">
        <v>2.1749362349510193E-3</v>
      </c>
      <c r="S45" s="356">
        <f t="shared" si="5"/>
        <v>-1.8552929162979126E-2</v>
      </c>
      <c r="T45" s="357">
        <f t="shared" si="6"/>
        <v>3.8071735136278647E-3</v>
      </c>
      <c r="U45" s="357">
        <f>S45/T45</f>
        <v>-4.873150408450913</v>
      </c>
      <c r="V45" s="357">
        <f>IF(U45&gt;0,(1-NORMSDIST(U45)),(NORMSDIST(U45)))</f>
        <v>5.4916269088352836E-7</v>
      </c>
      <c r="W45" s="322" t="str">
        <f>IF(V45&lt;0.05,  "Significativa","No significativa")</f>
        <v>Significativa</v>
      </c>
      <c r="X45" s="321" t="str">
        <f>IF(W45="Significativa",IF(S45&lt;0,"Disminución","Aumento"),"Sin cambio")</f>
        <v>Disminución</v>
      </c>
      <c r="Y45" s="321"/>
      <c r="Z45" s="353">
        <v>0.70654064416885376</v>
      </c>
      <c r="AA45" s="353">
        <v>1.3063082005828619E-3</v>
      </c>
      <c r="AB45" s="353">
        <v>0.6890181303024292</v>
      </c>
      <c r="AC45" s="353">
        <v>1.2814730871468782E-3</v>
      </c>
      <c r="AD45" s="353">
        <f t="shared" si="22"/>
        <v>-1.7522513866424561E-2</v>
      </c>
      <c r="AE45" s="353">
        <f t="shared" si="23"/>
        <v>1.8299219622682781E-3</v>
      </c>
      <c r="AF45" s="353">
        <f>AD45/AE45</f>
        <v>-9.5755525250402176</v>
      </c>
      <c r="AG45" s="414">
        <f>IF(AF45&gt;0,(1-NORMSDIST(AF45)),(NORMSDIST(AF45)))</f>
        <v>5.0657060283140314E-22</v>
      </c>
      <c r="AH45" s="310" t="str">
        <f>IF(AG45&lt;0.05,  "Significativa","No significativa")</f>
        <v>Significativa</v>
      </c>
      <c r="AI45" s="310" t="str">
        <f>IF(AH45="Significativa",IF(AD45&lt;0,"Disminución","Aumento"),"Sin cambio")</f>
        <v>Disminución</v>
      </c>
      <c r="AJ45" s="211"/>
      <c r="AK45" s="353">
        <v>0.32511073350906372</v>
      </c>
      <c r="AL45" s="353">
        <v>4.7245398163795471E-3</v>
      </c>
      <c r="AM45" s="353">
        <v>0.31262403726577759</v>
      </c>
      <c r="AN45" s="353">
        <v>3.1013924162834883E-3</v>
      </c>
      <c r="AO45" s="394">
        <f t="shared" si="15"/>
        <v>-1.2486696243286133E-2</v>
      </c>
      <c r="AP45" s="357">
        <f t="shared" si="16"/>
        <v>5.6515406214886592E-3</v>
      </c>
      <c r="AQ45" s="357">
        <f>AO45/AP45</f>
        <v>-2.2094322733536402</v>
      </c>
      <c r="AR45" s="413">
        <f>IF(AQ45&gt;0,(1-NORMSDIST(AQ45)),(NORMSDIST(AQ45)))</f>
        <v>1.3572294157192801E-2</v>
      </c>
      <c r="AS45" s="321" t="str">
        <f>IF(AR45&lt;0.05,  "Significativa","No significativa")</f>
        <v>Significativa</v>
      </c>
      <c r="AT45" s="321" t="str">
        <f>IF(AS45="Significativa",IF(AO45&lt;0,"Disminución","Aumento"),"Sin cambio")</f>
        <v>Disminución</v>
      </c>
      <c r="AU45" s="211"/>
      <c r="AV45" s="329">
        <v>12.153857231140137</v>
      </c>
      <c r="AW45" s="353">
        <v>0.11427321285009384</v>
      </c>
      <c r="AX45" s="329">
        <v>12.532074928283691</v>
      </c>
      <c r="AY45" s="353">
        <v>0.13300277292728424</v>
      </c>
      <c r="AZ45" s="329">
        <v>15.54991340637207</v>
      </c>
      <c r="BA45" s="353">
        <v>0.22098298370838165</v>
      </c>
      <c r="BB45" s="329">
        <v>11.862577438354492</v>
      </c>
      <c r="BC45" s="353">
        <v>0.20203781127929688</v>
      </c>
      <c r="BD45" s="329">
        <v>34.696830749511719</v>
      </c>
      <c r="BE45" s="353">
        <v>0.21293506026268005</v>
      </c>
      <c r="BF45" s="329">
        <v>37.700557708740234</v>
      </c>
      <c r="BG45" s="353">
        <v>0.2511623203754425</v>
      </c>
      <c r="BH45" s="329">
        <v>10.800351142883301</v>
      </c>
      <c r="BI45" s="353">
        <v>0.20600175857543945</v>
      </c>
      <c r="BJ45" s="329">
        <v>10.471879005432129</v>
      </c>
      <c r="BK45" s="353">
        <v>0.21695299446582794</v>
      </c>
      <c r="BL45" s="329">
        <v>10.949442863464355</v>
      </c>
      <c r="BM45" s="353">
        <v>0.27795875072479248</v>
      </c>
      <c r="BN45" s="329">
        <v>10.80289363861084</v>
      </c>
      <c r="BO45" s="353">
        <v>0.30976411700248718</v>
      </c>
      <c r="BP45" s="329">
        <v>15.849603652954102</v>
      </c>
      <c r="BQ45" s="353">
        <v>0.21266965568065643</v>
      </c>
      <c r="BR45" s="329">
        <v>16.630016326904297</v>
      </c>
      <c r="BS45" s="353">
        <v>0.24433548748493195</v>
      </c>
      <c r="BT45" s="329">
        <v>100</v>
      </c>
      <c r="BU45" s="329">
        <v>100</v>
      </c>
      <c r="BV45" s="31"/>
      <c r="BW45" s="31"/>
      <c r="BZ45" s="12"/>
      <c r="CA45" s="12"/>
      <c r="CB45" s="12"/>
      <c r="CC45" s="12"/>
      <c r="CD45" s="12"/>
      <c r="CE45" s="12"/>
    </row>
    <row r="46" spans="1:83" ht="13.5" thickTop="1" x14ac:dyDescent="0.2">
      <c r="A46" s="24"/>
      <c r="B46" s="363" t="s">
        <v>231</v>
      </c>
      <c r="C46" s="364"/>
      <c r="D46" s="364"/>
      <c r="E46" s="364"/>
      <c r="F46" s="364"/>
      <c r="G46" s="364"/>
      <c r="H46" s="364"/>
      <c r="I46" s="364"/>
      <c r="J46" s="364"/>
      <c r="K46" s="364"/>
      <c r="L46" s="365"/>
      <c r="M46" s="365"/>
      <c r="N46" s="364"/>
      <c r="O46" s="364"/>
      <c r="P46" s="364"/>
      <c r="Q46" s="364"/>
      <c r="R46" s="364"/>
      <c r="S46" s="364"/>
      <c r="T46" s="364"/>
      <c r="U46" s="364"/>
      <c r="V46" s="364"/>
      <c r="W46" s="365"/>
      <c r="X46" s="365"/>
      <c r="Y46" s="364"/>
      <c r="Z46" s="364"/>
      <c r="AA46" s="364"/>
      <c r="AB46" s="364"/>
      <c r="AC46" s="364"/>
      <c r="AD46" s="364"/>
      <c r="AE46" s="364"/>
      <c r="AF46" s="364"/>
      <c r="AG46" s="364"/>
      <c r="AH46" s="365"/>
      <c r="AI46" s="365"/>
      <c r="AJ46" s="364"/>
      <c r="AK46" s="364"/>
      <c r="AL46" s="364"/>
      <c r="AM46" s="364"/>
      <c r="AN46" s="364"/>
      <c r="AO46" s="364"/>
      <c r="AP46" s="364"/>
      <c r="AQ46" s="364"/>
      <c r="AR46" s="364"/>
      <c r="AS46" s="365"/>
      <c r="AT46" s="365"/>
      <c r="AU46" s="364"/>
      <c r="AV46" s="364"/>
      <c r="AW46" s="364"/>
      <c r="AX46" s="364"/>
      <c r="AY46" s="364"/>
      <c r="AZ46" s="364"/>
      <c r="BA46" s="364"/>
      <c r="BB46" s="364"/>
      <c r="BC46" s="364"/>
      <c r="BD46" s="364"/>
      <c r="BE46" s="364"/>
      <c r="BF46" s="364"/>
      <c r="BG46" s="364"/>
      <c r="BH46" s="364"/>
      <c r="BI46" s="364"/>
      <c r="BJ46" s="364"/>
      <c r="BK46" s="364"/>
      <c r="BL46" s="364"/>
      <c r="BM46" s="364"/>
      <c r="BN46" s="364"/>
      <c r="BO46" s="364"/>
      <c r="BP46" s="364"/>
      <c r="BQ46" s="366"/>
      <c r="BR46" s="366"/>
      <c r="BS46" s="366"/>
      <c r="BT46" s="366"/>
      <c r="BU46" s="5"/>
    </row>
    <row r="47" spans="1:83" x14ac:dyDescent="0.2">
      <c r="A47" s="24"/>
      <c r="B47" s="25" t="s">
        <v>144</v>
      </c>
      <c r="C47" s="364"/>
      <c r="D47" s="364"/>
      <c r="E47" s="364"/>
      <c r="F47" s="364"/>
      <c r="G47" s="364"/>
      <c r="H47" s="364"/>
      <c r="I47" s="364"/>
      <c r="J47" s="364"/>
      <c r="K47" s="364"/>
      <c r="L47" s="365"/>
      <c r="M47" s="365"/>
      <c r="N47" s="364"/>
      <c r="O47" s="364"/>
      <c r="P47" s="364"/>
      <c r="Q47" s="364"/>
      <c r="R47" s="364"/>
      <c r="S47" s="364"/>
      <c r="T47" s="364"/>
      <c r="U47" s="364"/>
      <c r="V47" s="364"/>
      <c r="W47" s="365"/>
      <c r="X47" s="365"/>
      <c r="Y47" s="364"/>
      <c r="Z47" s="364"/>
      <c r="AA47" s="364"/>
      <c r="AB47" s="364"/>
      <c r="AC47" s="364"/>
      <c r="AD47" s="364"/>
      <c r="AE47" s="364"/>
      <c r="AF47" s="364"/>
      <c r="AG47" s="364"/>
      <c r="AH47" s="365"/>
      <c r="AI47" s="365"/>
      <c r="AJ47" s="364"/>
      <c r="AK47" s="364"/>
      <c r="AL47" s="364"/>
      <c r="AM47" s="364"/>
      <c r="AN47" s="364"/>
      <c r="AO47" s="364"/>
      <c r="AP47" s="364"/>
      <c r="AQ47" s="364"/>
      <c r="AR47" s="364"/>
      <c r="AS47" s="365"/>
      <c r="AT47" s="365"/>
      <c r="AU47" s="364"/>
      <c r="AV47" s="364"/>
      <c r="AW47" s="364"/>
      <c r="AX47" s="364"/>
      <c r="AY47" s="364"/>
      <c r="AZ47" s="364"/>
      <c r="BA47" s="364"/>
      <c r="BB47" s="364"/>
      <c r="BC47" s="364"/>
      <c r="BD47" s="364"/>
      <c r="BE47" s="364"/>
      <c r="BF47" s="364"/>
      <c r="BG47" s="364"/>
      <c r="BH47" s="364"/>
      <c r="BI47" s="364"/>
      <c r="BJ47" s="364"/>
      <c r="BK47" s="364"/>
      <c r="BL47" s="364"/>
      <c r="BM47" s="364"/>
      <c r="BN47" s="364"/>
      <c r="BO47" s="364"/>
      <c r="BP47" s="364"/>
      <c r="BQ47" s="366"/>
      <c r="BR47" s="366"/>
      <c r="BS47" s="366"/>
      <c r="BT47" s="366"/>
      <c r="BU47" s="5"/>
    </row>
    <row r="48" spans="1:83" x14ac:dyDescent="0.2">
      <c r="A48" s="24"/>
      <c r="B48" s="25" t="s">
        <v>145</v>
      </c>
      <c r="C48" s="364"/>
      <c r="D48" s="364"/>
      <c r="E48" s="364"/>
      <c r="F48" s="364"/>
      <c r="G48" s="364"/>
      <c r="H48" s="364"/>
      <c r="I48" s="364"/>
      <c r="J48" s="364"/>
      <c r="K48" s="364"/>
      <c r="L48" s="365"/>
      <c r="M48" s="365"/>
      <c r="N48" s="364"/>
      <c r="O48" s="364"/>
      <c r="P48" s="364"/>
      <c r="Q48" s="364"/>
      <c r="R48" s="364"/>
      <c r="S48" s="364"/>
      <c r="T48" s="364"/>
      <c r="U48" s="364"/>
      <c r="V48" s="364"/>
      <c r="W48" s="365"/>
      <c r="X48" s="365"/>
      <c r="Y48" s="364"/>
      <c r="Z48" s="364"/>
      <c r="AA48" s="364"/>
      <c r="AB48" s="364"/>
      <c r="AC48" s="364"/>
      <c r="AD48" s="364"/>
      <c r="AE48" s="364"/>
      <c r="AF48" s="364"/>
      <c r="AG48" s="364"/>
      <c r="AH48" s="365"/>
      <c r="AI48" s="365"/>
      <c r="AJ48" s="364"/>
      <c r="AK48" s="364"/>
      <c r="AL48" s="364"/>
      <c r="AM48" s="364"/>
      <c r="AN48" s="364"/>
      <c r="AO48" s="364"/>
      <c r="AP48" s="364"/>
      <c r="AQ48" s="364"/>
      <c r="AR48" s="364"/>
      <c r="AS48" s="365"/>
      <c r="AT48" s="365"/>
      <c r="AU48" s="364"/>
      <c r="AV48" s="364"/>
      <c r="AW48" s="364"/>
      <c r="AX48" s="364"/>
      <c r="AY48" s="364"/>
      <c r="AZ48" s="364"/>
      <c r="BA48" s="364"/>
      <c r="BB48" s="364"/>
      <c r="BC48" s="364"/>
      <c r="BD48" s="364"/>
      <c r="BE48" s="364"/>
      <c r="BF48" s="364"/>
      <c r="BG48" s="364"/>
      <c r="BH48" s="364"/>
      <c r="BI48" s="364"/>
      <c r="BJ48" s="364"/>
      <c r="BK48" s="364"/>
      <c r="BL48" s="364"/>
      <c r="BM48" s="364"/>
      <c r="BN48" s="364"/>
      <c r="BO48" s="364"/>
      <c r="BP48" s="364"/>
      <c r="BQ48" s="366"/>
      <c r="BR48" s="366"/>
      <c r="BS48" s="366"/>
      <c r="BT48" s="366"/>
      <c r="BU48" s="5"/>
    </row>
    <row r="49" spans="1:73" x14ac:dyDescent="0.2">
      <c r="A49" s="24"/>
      <c r="B49" s="26" t="s">
        <v>146</v>
      </c>
      <c r="C49" s="26"/>
      <c r="D49" s="26"/>
      <c r="E49" s="26"/>
      <c r="F49" s="26"/>
      <c r="G49" s="26"/>
      <c r="H49" s="364"/>
      <c r="I49" s="364"/>
      <c r="J49" s="364"/>
      <c r="K49" s="364"/>
      <c r="L49" s="365"/>
      <c r="M49" s="365"/>
      <c r="N49" s="26"/>
      <c r="O49" s="364"/>
      <c r="P49" s="364"/>
      <c r="Q49" s="364"/>
      <c r="R49" s="364"/>
      <c r="S49" s="364"/>
      <c r="T49" s="364"/>
      <c r="U49" s="364"/>
      <c r="V49" s="364"/>
      <c r="W49" s="365"/>
      <c r="X49" s="365"/>
      <c r="Y49" s="26"/>
      <c r="Z49" s="364"/>
      <c r="AA49" s="364"/>
      <c r="AB49" s="364"/>
      <c r="AC49" s="364"/>
      <c r="AD49" s="364"/>
      <c r="AE49" s="364"/>
      <c r="AF49" s="364"/>
      <c r="AG49" s="364"/>
      <c r="AH49" s="365"/>
      <c r="AI49" s="365"/>
      <c r="AJ49" s="26"/>
      <c r="AK49" s="364"/>
      <c r="AL49" s="364"/>
      <c r="AM49" s="364"/>
      <c r="AN49" s="364"/>
      <c r="AO49" s="364"/>
      <c r="AP49" s="364"/>
      <c r="AQ49" s="364"/>
      <c r="AR49" s="364"/>
      <c r="AS49" s="365"/>
      <c r="AT49" s="365"/>
      <c r="AU49" s="364"/>
      <c r="AV49" s="364"/>
      <c r="AW49" s="364"/>
      <c r="AX49" s="364"/>
      <c r="AY49" s="364"/>
      <c r="AZ49" s="364"/>
      <c r="BA49" s="364"/>
      <c r="BB49" s="364"/>
      <c r="BC49" s="364"/>
      <c r="BD49" s="364"/>
      <c r="BE49" s="364"/>
      <c r="BF49" s="364"/>
      <c r="BG49" s="364"/>
      <c r="BH49" s="364"/>
      <c r="BI49" s="364"/>
      <c r="BJ49" s="364"/>
      <c r="BK49" s="364"/>
      <c r="BL49" s="364"/>
      <c r="BM49" s="364"/>
      <c r="BN49" s="364"/>
      <c r="BO49" s="364"/>
      <c r="BP49" s="364"/>
      <c r="BQ49" s="366"/>
      <c r="BR49" s="366"/>
      <c r="BS49" s="366"/>
      <c r="BT49" s="366"/>
      <c r="BU49" s="5"/>
    </row>
    <row r="50" spans="1:73" x14ac:dyDescent="0.2">
      <c r="A50" s="24"/>
      <c r="B50" s="25" t="s">
        <v>35</v>
      </c>
      <c r="C50" s="364"/>
      <c r="D50" s="364"/>
      <c r="E50" s="364"/>
      <c r="F50" s="364"/>
      <c r="G50" s="364"/>
      <c r="H50" s="364"/>
      <c r="I50" s="364"/>
      <c r="J50" s="364"/>
      <c r="K50" s="364"/>
      <c r="L50" s="365"/>
      <c r="M50" s="365"/>
      <c r="N50" s="364"/>
      <c r="O50" s="364"/>
      <c r="P50" s="364"/>
      <c r="Q50" s="364"/>
      <c r="R50" s="364"/>
      <c r="S50" s="364"/>
      <c r="T50" s="364"/>
      <c r="U50" s="364"/>
      <c r="V50" s="364"/>
      <c r="W50" s="365"/>
      <c r="X50" s="365"/>
      <c r="Y50" s="364"/>
      <c r="Z50" s="364"/>
      <c r="AA50" s="364"/>
      <c r="AB50" s="364"/>
      <c r="AC50" s="364"/>
      <c r="AD50" s="364"/>
      <c r="AE50" s="364"/>
      <c r="AF50" s="364"/>
      <c r="AG50" s="364"/>
      <c r="AH50" s="365"/>
      <c r="AI50" s="365"/>
      <c r="AJ50" s="364"/>
      <c r="AK50" s="364"/>
      <c r="AL50" s="364"/>
      <c r="AM50" s="364"/>
      <c r="AN50" s="364"/>
      <c r="AO50" s="364"/>
      <c r="AP50" s="364"/>
      <c r="AQ50" s="364"/>
      <c r="AR50" s="364"/>
      <c r="AS50" s="365"/>
      <c r="AT50" s="365"/>
      <c r="AU50" s="364"/>
      <c r="AV50" s="364"/>
      <c r="AW50" s="364"/>
      <c r="AX50" s="364"/>
      <c r="AY50" s="364"/>
      <c r="AZ50" s="364"/>
      <c r="BA50" s="364"/>
      <c r="BB50" s="364"/>
      <c r="BC50" s="364"/>
      <c r="BD50" s="364"/>
      <c r="BE50" s="364"/>
      <c r="BF50" s="364"/>
      <c r="BG50" s="364"/>
      <c r="BH50" s="364"/>
      <c r="BI50" s="364"/>
      <c r="BJ50" s="364"/>
      <c r="BK50" s="364"/>
      <c r="BL50" s="364"/>
      <c r="BM50" s="364"/>
      <c r="BN50" s="364"/>
      <c r="BO50" s="364"/>
      <c r="BP50" s="364"/>
      <c r="BQ50" s="366"/>
      <c r="BR50" s="366"/>
      <c r="BS50" s="366"/>
      <c r="BT50" s="366"/>
      <c r="BU50" s="5"/>
    </row>
    <row r="51" spans="1:73" x14ac:dyDescent="0.2">
      <c r="A51" s="24"/>
      <c r="B51" s="25" t="s">
        <v>147</v>
      </c>
      <c r="C51" s="364"/>
      <c r="D51" s="364"/>
      <c r="E51" s="364"/>
      <c r="F51" s="364"/>
      <c r="G51" s="364"/>
      <c r="H51" s="364"/>
      <c r="I51" s="364"/>
      <c r="J51" s="364"/>
      <c r="K51" s="364"/>
      <c r="L51" s="365"/>
      <c r="M51" s="365"/>
      <c r="N51" s="364"/>
      <c r="O51" s="364"/>
      <c r="P51" s="364"/>
      <c r="Q51" s="364"/>
      <c r="R51" s="364"/>
      <c r="S51" s="364"/>
      <c r="T51" s="364"/>
      <c r="U51" s="364"/>
      <c r="V51" s="364"/>
      <c r="W51" s="365"/>
      <c r="X51" s="365"/>
      <c r="Y51" s="364"/>
      <c r="Z51" s="364"/>
      <c r="AA51" s="364"/>
      <c r="AB51" s="364"/>
      <c r="AC51" s="364"/>
      <c r="AD51" s="364"/>
      <c r="AE51" s="364"/>
      <c r="AF51" s="364"/>
      <c r="AG51" s="364"/>
      <c r="AH51" s="365"/>
      <c r="AI51" s="365"/>
      <c r="AJ51" s="364"/>
      <c r="AK51" s="364"/>
      <c r="AL51" s="364"/>
      <c r="AM51" s="364"/>
      <c r="AN51" s="364"/>
      <c r="AO51" s="364"/>
      <c r="AP51" s="364"/>
      <c r="AQ51" s="364"/>
      <c r="AR51" s="364"/>
      <c r="AS51" s="365"/>
      <c r="AT51" s="365"/>
      <c r="AU51" s="364"/>
      <c r="AV51" s="364"/>
      <c r="AW51" s="364"/>
      <c r="AX51" s="364"/>
      <c r="AY51" s="364"/>
      <c r="AZ51" s="364"/>
      <c r="BA51" s="364"/>
      <c r="BB51" s="364"/>
      <c r="BC51" s="364"/>
      <c r="BD51" s="364"/>
      <c r="BE51" s="364"/>
      <c r="BF51" s="364"/>
      <c r="BG51" s="364"/>
      <c r="BH51" s="364"/>
      <c r="BI51" s="364"/>
      <c r="BJ51" s="364"/>
      <c r="BK51" s="364"/>
      <c r="BL51" s="364"/>
      <c r="BM51" s="364"/>
      <c r="BN51" s="364"/>
      <c r="BO51" s="364"/>
      <c r="BP51" s="364"/>
      <c r="BQ51" s="366"/>
      <c r="BR51" s="366"/>
      <c r="BS51" s="366"/>
      <c r="BT51" s="366"/>
      <c r="BU51" s="5"/>
    </row>
    <row r="52" spans="1:73" ht="12.75" customHeight="1" x14ac:dyDescent="0.2">
      <c r="B52" s="146" t="s">
        <v>228</v>
      </c>
      <c r="C52" s="5"/>
      <c r="D52" s="5"/>
      <c r="E52" s="5"/>
      <c r="F52" s="5"/>
      <c r="G52" s="5"/>
      <c r="H52" s="5"/>
      <c r="I52" s="5"/>
      <c r="J52" s="5"/>
      <c r="K52" s="5"/>
      <c r="L52" s="367"/>
      <c r="M52" s="367"/>
      <c r="N52" s="5"/>
      <c r="O52" s="5"/>
      <c r="P52" s="5"/>
      <c r="Q52" s="5"/>
      <c r="R52" s="5"/>
      <c r="S52" s="5"/>
      <c r="T52" s="5"/>
      <c r="U52" s="5"/>
      <c r="V52" s="5"/>
      <c r="W52" s="367"/>
      <c r="X52" s="367"/>
      <c r="Y52" s="5"/>
      <c r="Z52" s="5"/>
      <c r="AA52" s="5"/>
      <c r="AB52" s="5"/>
      <c r="AC52" s="5"/>
      <c r="AD52" s="5"/>
      <c r="AE52" s="5"/>
      <c r="AF52" s="5"/>
      <c r="AG52" s="5"/>
      <c r="AH52" s="367"/>
      <c r="AI52" s="367"/>
      <c r="AJ52" s="5"/>
      <c r="AK52" s="5"/>
      <c r="AL52" s="5"/>
      <c r="AM52" s="5"/>
      <c r="AN52" s="5"/>
      <c r="AO52" s="5"/>
      <c r="AP52" s="5"/>
      <c r="AQ52" s="5"/>
      <c r="AR52" s="5"/>
      <c r="AS52" s="367"/>
      <c r="AT52" s="367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</row>
    <row r="53" spans="1:73" x14ac:dyDescent="0.2">
      <c r="A53" s="24"/>
      <c r="B53" s="450" t="s">
        <v>158</v>
      </c>
      <c r="C53" s="450"/>
      <c r="D53" s="450"/>
      <c r="E53" s="450"/>
      <c r="F53" s="450"/>
      <c r="G53" s="450"/>
      <c r="H53" s="450"/>
      <c r="I53" s="450"/>
      <c r="J53" s="450"/>
      <c r="K53" s="450"/>
      <c r="L53" s="450"/>
      <c r="M53" s="450"/>
      <c r="N53" s="450"/>
      <c r="O53" s="450"/>
      <c r="P53" s="450"/>
      <c r="Q53" s="450"/>
      <c r="R53" s="450"/>
      <c r="S53" s="450"/>
      <c r="T53" s="450"/>
      <c r="U53" s="450"/>
      <c r="V53" s="450"/>
      <c r="W53" s="450"/>
      <c r="X53" s="450"/>
      <c r="Y53" s="450"/>
      <c r="Z53" s="450"/>
      <c r="AA53" s="450"/>
      <c r="AB53" s="450"/>
      <c r="AC53" s="450"/>
      <c r="AD53" s="450"/>
      <c r="AE53" s="450"/>
      <c r="AF53" s="450"/>
      <c r="AG53" s="450"/>
      <c r="AH53" s="450"/>
      <c r="AI53" s="450"/>
      <c r="AJ53" s="450"/>
      <c r="AK53" s="450"/>
      <c r="AL53" s="450"/>
      <c r="AM53" s="450"/>
      <c r="AN53" s="450"/>
      <c r="AO53" s="450"/>
      <c r="AP53" s="450"/>
      <c r="AQ53" s="450"/>
      <c r="AR53" s="450"/>
      <c r="AS53" s="450"/>
      <c r="AT53" s="450"/>
      <c r="AU53" s="450"/>
      <c r="AV53" s="450"/>
      <c r="AW53" s="450"/>
      <c r="AX53" s="450"/>
      <c r="AY53" s="450"/>
      <c r="AZ53" s="450"/>
      <c r="BA53" s="450"/>
      <c r="BB53" s="450"/>
      <c r="BC53" s="450"/>
      <c r="BD53" s="450"/>
      <c r="BE53" s="450"/>
      <c r="BF53" s="450"/>
      <c r="BG53" s="450"/>
      <c r="BH53" s="450"/>
      <c r="BI53" s="450"/>
      <c r="BJ53" s="450"/>
      <c r="BK53" s="450"/>
      <c r="BL53" s="450"/>
      <c r="BM53" s="450"/>
      <c r="BN53" s="450"/>
      <c r="BO53" s="450"/>
      <c r="BP53" s="450"/>
      <c r="BQ53" s="450"/>
      <c r="BR53" s="450"/>
      <c r="BS53" s="450"/>
      <c r="BT53" s="450"/>
      <c r="BU53" s="450"/>
    </row>
    <row r="54" spans="1:73" x14ac:dyDescent="0.2">
      <c r="B54" s="144"/>
      <c r="C54" s="5"/>
      <c r="D54" s="5"/>
      <c r="E54" s="5"/>
      <c r="F54" s="5"/>
      <c r="G54" s="5"/>
      <c r="H54" s="5"/>
      <c r="I54" s="5"/>
      <c r="J54" s="5"/>
      <c r="K54" s="5"/>
      <c r="L54" s="367"/>
      <c r="M54" s="367"/>
      <c r="N54" s="5"/>
      <c r="O54" s="5"/>
      <c r="P54" s="5"/>
      <c r="Q54" s="5"/>
      <c r="R54" s="5"/>
      <c r="S54" s="5"/>
      <c r="T54" s="5"/>
      <c r="U54" s="5"/>
      <c r="V54" s="5"/>
      <c r="W54" s="367"/>
      <c r="X54" s="367"/>
      <c r="Y54" s="5"/>
      <c r="Z54" s="5"/>
      <c r="AA54" s="5"/>
      <c r="AB54" s="5"/>
      <c r="AC54" s="5"/>
      <c r="AD54" s="5"/>
      <c r="AE54" s="5"/>
      <c r="AF54" s="5"/>
      <c r="AG54" s="5"/>
      <c r="AH54" s="367"/>
      <c r="AI54" s="367"/>
      <c r="AJ54" s="5"/>
      <c r="AK54" s="5"/>
      <c r="AL54" s="5"/>
      <c r="AM54" s="5"/>
      <c r="AN54" s="5"/>
      <c r="AO54" s="5"/>
      <c r="AP54" s="5"/>
      <c r="AQ54" s="5"/>
      <c r="AR54" s="5"/>
      <c r="AS54" s="367"/>
      <c r="AT54" s="367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</row>
    <row r="59" spans="1:73" x14ac:dyDescent="0.2">
      <c r="B59"/>
    </row>
  </sheetData>
  <mergeCells count="58">
    <mergeCell ref="BP11:BQ11"/>
    <mergeCell ref="BR11:BS11"/>
    <mergeCell ref="BF11:BG11"/>
    <mergeCell ref="BH11:BI11"/>
    <mergeCell ref="BJ11:BK11"/>
    <mergeCell ref="BL11:BM11"/>
    <mergeCell ref="BN11:BO11"/>
    <mergeCell ref="AV11:AW11"/>
    <mergeCell ref="AX11:AY11"/>
    <mergeCell ref="AZ11:BA11"/>
    <mergeCell ref="BB11:BC11"/>
    <mergeCell ref="BD11:BE11"/>
    <mergeCell ref="AV9:BU9"/>
    <mergeCell ref="AV10:AY10"/>
    <mergeCell ref="AZ10:BC10"/>
    <mergeCell ref="BD10:BG10"/>
    <mergeCell ref="BH10:BK10"/>
    <mergeCell ref="BL10:BO10"/>
    <mergeCell ref="BP10:BS10"/>
    <mergeCell ref="BT10:BU10"/>
    <mergeCell ref="AI10:AI12"/>
    <mergeCell ref="X9:X12"/>
    <mergeCell ref="AD11:AE12"/>
    <mergeCell ref="Z9:AT9"/>
    <mergeCell ref="AS10:AS12"/>
    <mergeCell ref="AT10:AT12"/>
    <mergeCell ref="B53:BU53"/>
    <mergeCell ref="Z11:AA11"/>
    <mergeCell ref="AB11:AC11"/>
    <mergeCell ref="C10:F10"/>
    <mergeCell ref="C11:D11"/>
    <mergeCell ref="E11:F11"/>
    <mergeCell ref="O11:P11"/>
    <mergeCell ref="Q11:R11"/>
    <mergeCell ref="J9:J12"/>
    <mergeCell ref="K9:K12"/>
    <mergeCell ref="U9:U12"/>
    <mergeCell ref="V9:V12"/>
    <mergeCell ref="W9:W12"/>
    <mergeCell ref="M9:M12"/>
    <mergeCell ref="L9:L12"/>
    <mergeCell ref="AK10:AN10"/>
    <mergeCell ref="B6:BU6"/>
    <mergeCell ref="B7:BU7"/>
    <mergeCell ref="B8:BU8"/>
    <mergeCell ref="B9:B12"/>
    <mergeCell ref="H11:I12"/>
    <mergeCell ref="S11:T12"/>
    <mergeCell ref="O10:R10"/>
    <mergeCell ref="Z10:AC10"/>
    <mergeCell ref="AR10:AR12"/>
    <mergeCell ref="AG10:AG12"/>
    <mergeCell ref="AK11:AL11"/>
    <mergeCell ref="AM11:AN11"/>
    <mergeCell ref="AO11:AP12"/>
    <mergeCell ref="AQ10:AQ12"/>
    <mergeCell ref="AF10:AF12"/>
    <mergeCell ref="AH10:AH12"/>
  </mergeCells>
  <pageMargins left="0.7" right="0.7" top="0.75" bottom="0.75" header="0.3" footer="0.3"/>
  <pageSetup scale="7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27</vt:i4>
      </vt:variant>
      <vt:variant>
        <vt:lpstr>Rangos con nombre</vt:lpstr>
      </vt:variant>
      <vt:variant>
        <vt:i4>11</vt:i4>
      </vt:variant>
    </vt:vector>
  </HeadingPairs>
  <TitlesOfParts>
    <vt:vector size="38" baseType="lpstr">
      <vt:lpstr>Contenido</vt:lpstr>
      <vt:lpstr>Cuadro 1</vt:lpstr>
      <vt:lpstr>Cuadro 2</vt:lpstr>
      <vt:lpstr>Cuadro 3</vt:lpstr>
      <vt:lpstr>Cuadro 4A</vt:lpstr>
      <vt:lpstr>Cuadro 4B</vt:lpstr>
      <vt:lpstr>Cuadro 5</vt:lpstr>
      <vt:lpstr>Cuadro 6</vt:lpstr>
      <vt:lpstr>Cuadro 7</vt:lpstr>
      <vt:lpstr>Cuadro 8</vt:lpstr>
      <vt:lpstr>Cuadro 9</vt:lpstr>
      <vt:lpstr>Cuadro 10</vt:lpstr>
      <vt:lpstr>Cuadro 11</vt:lpstr>
      <vt:lpstr>Cuadro 12</vt:lpstr>
      <vt:lpstr>Cuadro 13</vt:lpstr>
      <vt:lpstr>Cuadro 14</vt:lpstr>
      <vt:lpstr>Cuadro 15</vt:lpstr>
      <vt:lpstr>Cuadro 16</vt:lpstr>
      <vt:lpstr>Cuadro 17A</vt:lpstr>
      <vt:lpstr>Cuadro 17B</vt:lpstr>
      <vt:lpstr>Cuadro 17C</vt:lpstr>
      <vt:lpstr>Cuadro 17D</vt:lpstr>
      <vt:lpstr>Cuadro 17E</vt:lpstr>
      <vt:lpstr>Cuadro 17F</vt:lpstr>
      <vt:lpstr>Cuadro 18AyB</vt:lpstr>
      <vt:lpstr>Cuadro 19AyB</vt:lpstr>
      <vt:lpstr>Cuadro 20AyB</vt:lpstr>
      <vt:lpstr>'Cuadro 10'!Área_de_impresión</vt:lpstr>
      <vt:lpstr>'Cuadro 11'!Área_de_impresión</vt:lpstr>
      <vt:lpstr>'Cuadro 12'!Área_de_impresión</vt:lpstr>
      <vt:lpstr>'Cuadro 13'!Área_de_impresión</vt:lpstr>
      <vt:lpstr>'Cuadro 14'!Área_de_impresión</vt:lpstr>
      <vt:lpstr>'Cuadro 15'!Área_de_impresión</vt:lpstr>
      <vt:lpstr>'Cuadro 2'!Área_de_impresión</vt:lpstr>
      <vt:lpstr>'Cuadro 3'!Área_de_impresión</vt:lpstr>
      <vt:lpstr>'Cuadro 6'!Área_de_impresión</vt:lpstr>
      <vt:lpstr>'Cuadro 7'!Área_de_impresión</vt:lpstr>
      <vt:lpstr>'Cuadro 9'!Área_de_impresión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coneval010</dc:creator>
  <cp:lastModifiedBy>Karina  Barrios Sánchez</cp:lastModifiedBy>
  <cp:lastPrinted>2013-07-19T00:39:43Z</cp:lastPrinted>
  <dcterms:created xsi:type="dcterms:W3CDTF">2011-07-19T09:51:34Z</dcterms:created>
  <dcterms:modified xsi:type="dcterms:W3CDTF">2013-07-24T22:33:32Z</dcterms:modified>
</cp:coreProperties>
</file>