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5385" windowWidth="21630" windowHeight="4365" tabRatio="777"/>
  </bookViews>
  <sheets>
    <sheet name="Contenido" sheetId="1" r:id="rId1"/>
    <sheet name="Cuadro 1" sheetId="23" r:id="rId2"/>
    <sheet name="Cuadro 2" sheetId="24" r:id="rId3"/>
    <sheet name="Cuadro 3" sheetId="25" r:id="rId4"/>
    <sheet name="Cuadro 4A" sheetId="26" r:id="rId5"/>
    <sheet name="Cuadro 4B" sheetId="27" r:id="rId6"/>
    <sheet name="Cuadro 5" sheetId="28" r:id="rId7"/>
    <sheet name="Cuadro 6" sheetId="30" r:id="rId8"/>
    <sheet name="Cuadro 7" sheetId="4" r:id="rId9"/>
    <sheet name="Cuadro 8" sheetId="31" r:id="rId10"/>
    <sheet name="Cuadro 9" sheetId="32" r:id="rId11"/>
    <sheet name="Cuadro 10" sheetId="8" r:id="rId12"/>
    <sheet name="Cuadro 11 " sheetId="7" r:id="rId13"/>
    <sheet name="Cuadro 12" sheetId="34" r:id="rId14"/>
    <sheet name="Cuadro 13" sheetId="9" r:id="rId15"/>
    <sheet name="Cuadro 14" sheetId="19" r:id="rId16"/>
    <sheet name="Cuadro 15" sheetId="35" r:id="rId17"/>
    <sheet name="Cuadro 16A" sheetId="41" r:id="rId18"/>
    <sheet name="Cuadro 16B" sheetId="42" r:id="rId19"/>
    <sheet name="Cuadro 16C" sheetId="43" r:id="rId20"/>
    <sheet name="Cuadro 16D" sheetId="44" r:id="rId21"/>
    <sheet name="Cuadro 16E" sheetId="45" r:id="rId22"/>
    <sheet name="Cuadro 16F" sheetId="46" r:id="rId23"/>
  </sheets>
  <definedNames>
    <definedName name="_xlnm.Print_Area" localSheetId="11">'Cuadro 10'!$A$6:$W$34</definedName>
    <definedName name="_xlnm.Print_Area" localSheetId="12">'Cuadro 11 '!$A$6:$W$34</definedName>
    <definedName name="_xlnm.Print_Area" localSheetId="13">'Cuadro 12'!$A$6:$W$35</definedName>
    <definedName name="_xlnm.Print_Area" localSheetId="14">'Cuadro 13'!$A$6:$W$34</definedName>
    <definedName name="_xlnm.Print_Area" localSheetId="15">'Cuadro 14'!$A$6:$W$34</definedName>
    <definedName name="_xlnm.Print_Area" localSheetId="2">'Cuadro 2'!$A$3:$E$22</definedName>
    <definedName name="_xlnm.Print_Area" localSheetId="3">'Cuadro 3'!$A$3:$E$24</definedName>
    <definedName name="_xlnm.Print_Area" localSheetId="7">'Cuadro 6'!$A$3:$M$41</definedName>
    <definedName name="_xlnm.Print_Area" localSheetId="8">'Cuadro 7'!$A$6:$BT$53</definedName>
    <definedName name="_xlnm.Print_Area" localSheetId="10">'Cuadro 9'!$A$6:$W$36</definedName>
  </definedNames>
  <calcPr calcId="145621" refMode="R1C1"/>
</workbook>
</file>

<file path=xl/calcChain.xml><?xml version="1.0" encoding="utf-8"?>
<calcChain xmlns="http://schemas.openxmlformats.org/spreadsheetml/2006/main">
  <c r="H32" i="32" l="1"/>
  <c r="G32" i="32"/>
  <c r="H31" i="32"/>
  <c r="G31" i="32"/>
  <c r="I31" i="32" s="1"/>
  <c r="J31" i="32" s="1"/>
  <c r="K31" i="32" s="1"/>
  <c r="L31" i="32" s="1"/>
  <c r="H29" i="32"/>
  <c r="G29" i="32"/>
  <c r="H28" i="32"/>
  <c r="G28" i="32"/>
  <c r="I28" i="32" s="1"/>
  <c r="J28" i="32" s="1"/>
  <c r="K28" i="32" s="1"/>
  <c r="L28" i="32" s="1"/>
  <c r="H27" i="32"/>
  <c r="G27" i="32"/>
  <c r="H26" i="32"/>
  <c r="G26" i="32"/>
  <c r="I26" i="32" s="1"/>
  <c r="J26" i="32" s="1"/>
  <c r="K26" i="32" s="1"/>
  <c r="L26" i="32" s="1"/>
  <c r="H25" i="32"/>
  <c r="G25" i="32"/>
  <c r="H24" i="32"/>
  <c r="G24" i="32"/>
  <c r="I24" i="32" s="1"/>
  <c r="J24" i="32" s="1"/>
  <c r="K24" i="32" s="1"/>
  <c r="L24" i="32" s="1"/>
  <c r="H22" i="32"/>
  <c r="G22" i="32"/>
  <c r="H21" i="32"/>
  <c r="G21" i="32"/>
  <c r="I21" i="32" s="1"/>
  <c r="J21" i="32" s="1"/>
  <c r="K21" i="32" s="1"/>
  <c r="L21" i="32" s="1"/>
  <c r="H19" i="32"/>
  <c r="G19" i="32"/>
  <c r="H18" i="32"/>
  <c r="G18" i="32"/>
  <c r="I18" i="32" s="1"/>
  <c r="J18" i="32" s="1"/>
  <c r="K18" i="32" s="1"/>
  <c r="L18" i="32" s="1"/>
  <c r="H17" i="32"/>
  <c r="G17" i="32"/>
  <c r="H16" i="32"/>
  <c r="G16" i="32"/>
  <c r="I16" i="32" s="1"/>
  <c r="J16" i="32" s="1"/>
  <c r="K16" i="32" s="1"/>
  <c r="L16" i="32" s="1"/>
  <c r="H15" i="32"/>
  <c r="G15" i="32"/>
  <c r="H14" i="32"/>
  <c r="G14" i="32"/>
  <c r="I14" i="32" s="1"/>
  <c r="J14" i="32" s="1"/>
  <c r="K14" i="32" s="1"/>
  <c r="L14" i="32" s="1"/>
  <c r="I15" i="32" l="1"/>
  <c r="J15" i="32" s="1"/>
  <c r="K15" i="32" s="1"/>
  <c r="L15" i="32" s="1"/>
  <c r="I17" i="32"/>
  <c r="J17" i="32" s="1"/>
  <c r="K17" i="32" s="1"/>
  <c r="L17" i="32" s="1"/>
  <c r="I19" i="32"/>
  <c r="J19" i="32" s="1"/>
  <c r="K19" i="32" s="1"/>
  <c r="L19" i="32" s="1"/>
  <c r="I22" i="32"/>
  <c r="J22" i="32" s="1"/>
  <c r="K22" i="32" s="1"/>
  <c r="L22" i="32" s="1"/>
  <c r="I25" i="32"/>
  <c r="J25" i="32" s="1"/>
  <c r="K25" i="32" s="1"/>
  <c r="L25" i="32" s="1"/>
  <c r="I27" i="32"/>
  <c r="J27" i="32" s="1"/>
  <c r="K27" i="32" s="1"/>
  <c r="L27" i="32" s="1"/>
  <c r="I29" i="32"/>
  <c r="J29" i="32" s="1"/>
  <c r="K29" i="32" s="1"/>
  <c r="L29" i="32" s="1"/>
  <c r="I32" i="32"/>
  <c r="J32" i="32" s="1"/>
  <c r="K32" i="32" s="1"/>
  <c r="L32" i="32" s="1"/>
  <c r="H9" i="23" l="1"/>
  <c r="I16" i="25" l="1"/>
  <c r="J16" i="25" s="1"/>
  <c r="K16" i="25" s="1"/>
  <c r="L16" i="25" s="1"/>
  <c r="M16" i="25" s="1"/>
  <c r="H16" i="25"/>
  <c r="I18" i="30" l="1"/>
  <c r="I19" i="30"/>
  <c r="H18" i="30"/>
  <c r="H19" i="30"/>
  <c r="I9" i="25"/>
  <c r="I11" i="25"/>
  <c r="I13" i="25"/>
  <c r="I14" i="25"/>
  <c r="H9" i="25"/>
  <c r="H11" i="25"/>
  <c r="H13" i="25"/>
  <c r="J13" i="25" s="1"/>
  <c r="K13" i="25" s="1"/>
  <c r="L13" i="25" s="1"/>
  <c r="M13" i="25" s="1"/>
  <c r="H14" i="25"/>
  <c r="J19" i="30" l="1"/>
  <c r="K19" i="30" s="1"/>
  <c r="L19" i="30" s="1"/>
  <c r="M19" i="30" s="1"/>
  <c r="J18" i="30"/>
  <c r="K18" i="30" s="1"/>
  <c r="L18" i="30" s="1"/>
  <c r="M18" i="30" s="1"/>
  <c r="J11" i="25"/>
  <c r="K11" i="25" s="1"/>
  <c r="L11" i="25" s="1"/>
  <c r="M11" i="25" s="1"/>
  <c r="J14" i="25"/>
  <c r="K14" i="25" s="1"/>
  <c r="L14" i="25" s="1"/>
  <c r="M14" i="25" s="1"/>
  <c r="J9" i="25"/>
  <c r="K9" i="25" s="1"/>
  <c r="L9" i="25" s="1"/>
  <c r="M9" i="25" s="1"/>
  <c r="I40" i="35"/>
  <c r="H40" i="35"/>
  <c r="J40" i="35" s="1"/>
  <c r="K40" i="35" s="1"/>
  <c r="L40" i="35" s="1"/>
  <c r="M40" i="35" s="1"/>
  <c r="I39" i="35"/>
  <c r="H39" i="35"/>
  <c r="I38" i="35"/>
  <c r="H38" i="35"/>
  <c r="J38" i="35" s="1"/>
  <c r="K38" i="35" s="1"/>
  <c r="L38" i="35" s="1"/>
  <c r="M38" i="35" s="1"/>
  <c r="I37" i="35"/>
  <c r="H37" i="35"/>
  <c r="I36" i="35"/>
  <c r="H36" i="35"/>
  <c r="I35" i="35"/>
  <c r="H35" i="35"/>
  <c r="I34" i="35"/>
  <c r="H34" i="35"/>
  <c r="J34" i="35" s="1"/>
  <c r="K34" i="35" s="1"/>
  <c r="L34" i="35" s="1"/>
  <c r="M34" i="35" s="1"/>
  <c r="I33" i="35"/>
  <c r="H33" i="35"/>
  <c r="I32" i="35"/>
  <c r="H32" i="35"/>
  <c r="J32" i="35" s="1"/>
  <c r="K32" i="35" s="1"/>
  <c r="L32" i="35" s="1"/>
  <c r="M32" i="35" s="1"/>
  <c r="I31" i="35"/>
  <c r="H31" i="35"/>
  <c r="I30" i="35"/>
  <c r="H30" i="35"/>
  <c r="J30" i="35" s="1"/>
  <c r="K30" i="35" s="1"/>
  <c r="L30" i="35" s="1"/>
  <c r="M30" i="35" s="1"/>
  <c r="I29" i="35"/>
  <c r="H29" i="35"/>
  <c r="I28" i="35"/>
  <c r="H28" i="35"/>
  <c r="I27" i="35"/>
  <c r="H27" i="35"/>
  <c r="I26" i="35"/>
  <c r="H26" i="35"/>
  <c r="I25" i="35"/>
  <c r="H25" i="35"/>
  <c r="I24" i="35"/>
  <c r="H24" i="35"/>
  <c r="I23" i="35"/>
  <c r="H23" i="35"/>
  <c r="I22" i="35"/>
  <c r="H22" i="35"/>
  <c r="I21" i="35"/>
  <c r="H21" i="35"/>
  <c r="I20" i="35"/>
  <c r="H20" i="35"/>
  <c r="I19" i="35"/>
  <c r="H19" i="35"/>
  <c r="I18" i="35"/>
  <c r="H18" i="35"/>
  <c r="J18" i="35" s="1"/>
  <c r="K18" i="35" s="1"/>
  <c r="L18" i="35" s="1"/>
  <c r="M18" i="35" s="1"/>
  <c r="I17" i="35"/>
  <c r="H17" i="35"/>
  <c r="I16" i="35"/>
  <c r="H16" i="35"/>
  <c r="I15" i="35"/>
  <c r="H15" i="35"/>
  <c r="I14" i="35"/>
  <c r="H14" i="35"/>
  <c r="I13" i="35"/>
  <c r="H13" i="35"/>
  <c r="I12" i="35"/>
  <c r="H12" i="35"/>
  <c r="I11" i="35"/>
  <c r="H11" i="35"/>
  <c r="I10" i="35"/>
  <c r="H10" i="35"/>
  <c r="J10" i="35" s="1"/>
  <c r="K10" i="35" s="1"/>
  <c r="L10" i="35" s="1"/>
  <c r="M10" i="35" s="1"/>
  <c r="I9" i="35"/>
  <c r="H9" i="35"/>
  <c r="J11" i="35" l="1"/>
  <c r="K11" i="35" s="1"/>
  <c r="L11" i="35" s="1"/>
  <c r="M11" i="35" s="1"/>
  <c r="J17" i="35"/>
  <c r="K17" i="35" s="1"/>
  <c r="L17" i="35" s="1"/>
  <c r="M17" i="35" s="1"/>
  <c r="J20" i="35"/>
  <c r="K20" i="35" s="1"/>
  <c r="L20" i="35" s="1"/>
  <c r="M20" i="35" s="1"/>
  <c r="J26" i="35"/>
  <c r="K26" i="35" s="1"/>
  <c r="L26" i="35" s="1"/>
  <c r="M26" i="35" s="1"/>
  <c r="J12" i="35"/>
  <c r="K12" i="35" s="1"/>
  <c r="L12" i="35" s="1"/>
  <c r="M12" i="35" s="1"/>
  <c r="J19" i="35"/>
  <c r="K19" i="35" s="1"/>
  <c r="L19" i="35" s="1"/>
  <c r="M19" i="35" s="1"/>
  <c r="J25" i="35"/>
  <c r="K25" i="35" s="1"/>
  <c r="L25" i="35" s="1"/>
  <c r="M25" i="35" s="1"/>
  <c r="J28" i="35"/>
  <c r="K28" i="35" s="1"/>
  <c r="L28" i="35" s="1"/>
  <c r="M28" i="35" s="1"/>
  <c r="J14" i="35"/>
  <c r="K14" i="35" s="1"/>
  <c r="L14" i="35" s="1"/>
  <c r="M14" i="35" s="1"/>
  <c r="J16" i="35"/>
  <c r="K16" i="35" s="1"/>
  <c r="L16" i="35" s="1"/>
  <c r="M16" i="35" s="1"/>
  <c r="J27" i="35"/>
  <c r="K27" i="35" s="1"/>
  <c r="L27" i="35" s="1"/>
  <c r="M27" i="35" s="1"/>
  <c r="J33" i="35"/>
  <c r="K33" i="35" s="1"/>
  <c r="L33" i="35" s="1"/>
  <c r="M33" i="35" s="1"/>
  <c r="J36" i="35"/>
  <c r="K36" i="35" s="1"/>
  <c r="L36" i="35" s="1"/>
  <c r="M36" i="35" s="1"/>
  <c r="J9" i="35"/>
  <c r="K9" i="35" s="1"/>
  <c r="L9" i="35" s="1"/>
  <c r="M9" i="35" s="1"/>
  <c r="J22" i="35"/>
  <c r="K22" i="35" s="1"/>
  <c r="L22" i="35" s="1"/>
  <c r="M22" i="35" s="1"/>
  <c r="J24" i="35"/>
  <c r="K24" i="35" s="1"/>
  <c r="L24" i="35" s="1"/>
  <c r="M24" i="35" s="1"/>
  <c r="J35" i="35"/>
  <c r="K35" i="35" s="1"/>
  <c r="L35" i="35" s="1"/>
  <c r="M35" i="35" s="1"/>
  <c r="J13" i="35"/>
  <c r="K13" i="35" s="1"/>
  <c r="L13" i="35" s="1"/>
  <c r="M13" i="35" s="1"/>
  <c r="J21" i="35"/>
  <c r="K21" i="35" s="1"/>
  <c r="L21" i="35" s="1"/>
  <c r="M21" i="35" s="1"/>
  <c r="J29" i="35"/>
  <c r="K29" i="35" s="1"/>
  <c r="L29" i="35" s="1"/>
  <c r="M29" i="35" s="1"/>
  <c r="J37" i="35"/>
  <c r="K37" i="35" s="1"/>
  <c r="L37" i="35" s="1"/>
  <c r="M37" i="35" s="1"/>
  <c r="J15" i="35"/>
  <c r="K15" i="35" s="1"/>
  <c r="L15" i="35" s="1"/>
  <c r="M15" i="35" s="1"/>
  <c r="J23" i="35"/>
  <c r="K23" i="35" s="1"/>
  <c r="L23" i="35" s="1"/>
  <c r="M23" i="35" s="1"/>
  <c r="J31" i="35"/>
  <c r="K31" i="35" s="1"/>
  <c r="L31" i="35" s="1"/>
  <c r="M31" i="35" s="1"/>
  <c r="J39" i="35"/>
  <c r="K39" i="35" s="1"/>
  <c r="L39" i="35" s="1"/>
  <c r="M39" i="35" s="1"/>
  <c r="I8" i="35"/>
  <c r="H8" i="35"/>
  <c r="J8" i="35" l="1"/>
  <c r="K8" i="35" s="1"/>
  <c r="L8" i="35" s="1"/>
  <c r="M8" i="35" s="1"/>
  <c r="S32" i="34"/>
  <c r="R32" i="34"/>
  <c r="H32" i="34"/>
  <c r="G32" i="34"/>
  <c r="S31" i="34"/>
  <c r="R31" i="34"/>
  <c r="H31" i="34"/>
  <c r="G31" i="34"/>
  <c r="I31" i="34" s="1"/>
  <c r="J31" i="34" s="1"/>
  <c r="K31" i="34" s="1"/>
  <c r="L31" i="34" s="1"/>
  <c r="S29" i="34"/>
  <c r="R29" i="34"/>
  <c r="H29" i="34"/>
  <c r="G29" i="34"/>
  <c r="I29" i="34" s="1"/>
  <c r="J29" i="34" s="1"/>
  <c r="K29" i="34" s="1"/>
  <c r="L29" i="34" s="1"/>
  <c r="S28" i="34"/>
  <c r="R28" i="34"/>
  <c r="H28" i="34"/>
  <c r="G28" i="34"/>
  <c r="I28" i="34" s="1"/>
  <c r="J28" i="34" s="1"/>
  <c r="K28" i="34" s="1"/>
  <c r="L28" i="34" s="1"/>
  <c r="S27" i="34"/>
  <c r="R27" i="34"/>
  <c r="H27" i="34"/>
  <c r="G27" i="34"/>
  <c r="S26" i="34"/>
  <c r="R26" i="34"/>
  <c r="H26" i="34"/>
  <c r="G26" i="34"/>
  <c r="S25" i="34"/>
  <c r="R25" i="34"/>
  <c r="H25" i="34"/>
  <c r="G25" i="34"/>
  <c r="S24" i="34"/>
  <c r="R24" i="34"/>
  <c r="H24" i="34"/>
  <c r="G24" i="34"/>
  <c r="S22" i="34"/>
  <c r="R22" i="34"/>
  <c r="H22" i="34"/>
  <c r="G22" i="34"/>
  <c r="S21" i="34"/>
  <c r="R21" i="34"/>
  <c r="H21" i="34"/>
  <c r="G21" i="34"/>
  <c r="I21" i="34" s="1"/>
  <c r="J21" i="34" s="1"/>
  <c r="K21" i="34" s="1"/>
  <c r="L21" i="34" s="1"/>
  <c r="S19" i="34"/>
  <c r="R19" i="34"/>
  <c r="H19" i="34"/>
  <c r="G19" i="34"/>
  <c r="S18" i="34"/>
  <c r="R18" i="34"/>
  <c r="H18" i="34"/>
  <c r="G18" i="34"/>
  <c r="S17" i="34"/>
  <c r="R17" i="34"/>
  <c r="H17" i="34"/>
  <c r="G17" i="34"/>
  <c r="S16" i="34"/>
  <c r="R16" i="34"/>
  <c r="H16" i="34"/>
  <c r="G16" i="34"/>
  <c r="I16" i="34" s="1"/>
  <c r="J16" i="34" s="1"/>
  <c r="K16" i="34" s="1"/>
  <c r="L16" i="34" s="1"/>
  <c r="S15" i="34"/>
  <c r="R15" i="34"/>
  <c r="H15" i="34"/>
  <c r="G15" i="34"/>
  <c r="I15" i="34" s="1"/>
  <c r="J15" i="34" s="1"/>
  <c r="K15" i="34" s="1"/>
  <c r="L15" i="34" s="1"/>
  <c r="S14" i="34"/>
  <c r="R14" i="34"/>
  <c r="H14" i="34"/>
  <c r="G14" i="34"/>
  <c r="I14" i="34" s="1"/>
  <c r="J14" i="34" s="1"/>
  <c r="K14" i="34" s="1"/>
  <c r="L14" i="34" s="1"/>
  <c r="T16" i="34" l="1"/>
  <c r="U16" i="34" s="1"/>
  <c r="V16" i="34" s="1"/>
  <c r="W16" i="34" s="1"/>
  <c r="T19" i="34"/>
  <c r="U19" i="34" s="1"/>
  <c r="V19" i="34" s="1"/>
  <c r="W19" i="34" s="1"/>
  <c r="T21" i="34"/>
  <c r="U21" i="34" s="1"/>
  <c r="V21" i="34" s="1"/>
  <c r="W21" i="34" s="1"/>
  <c r="T25" i="34"/>
  <c r="U25" i="34" s="1"/>
  <c r="V25" i="34" s="1"/>
  <c r="W25" i="34" s="1"/>
  <c r="I22" i="34"/>
  <c r="J22" i="34" s="1"/>
  <c r="K22" i="34" s="1"/>
  <c r="L22" i="34" s="1"/>
  <c r="I17" i="34"/>
  <c r="J17" i="34" s="1"/>
  <c r="K17" i="34" s="1"/>
  <c r="L17" i="34" s="1"/>
  <c r="I26" i="34"/>
  <c r="J26" i="34" s="1"/>
  <c r="K26" i="34" s="1"/>
  <c r="L26" i="34" s="1"/>
  <c r="I27" i="34"/>
  <c r="J27" i="34" s="1"/>
  <c r="K27" i="34" s="1"/>
  <c r="L27" i="34" s="1"/>
  <c r="I18" i="34"/>
  <c r="J18" i="34" s="1"/>
  <c r="K18" i="34" s="1"/>
  <c r="L18" i="34" s="1"/>
  <c r="I19" i="34"/>
  <c r="J19" i="34" s="1"/>
  <c r="K19" i="34" s="1"/>
  <c r="L19" i="34" s="1"/>
  <c r="T26" i="34"/>
  <c r="U26" i="34" s="1"/>
  <c r="V26" i="34" s="1"/>
  <c r="W26" i="34" s="1"/>
  <c r="T29" i="34"/>
  <c r="U29" i="34" s="1"/>
  <c r="V29" i="34" s="1"/>
  <c r="W29" i="34" s="1"/>
  <c r="I32" i="34"/>
  <c r="J32" i="34" s="1"/>
  <c r="K32" i="34" s="1"/>
  <c r="L32" i="34" s="1"/>
  <c r="T15" i="34"/>
  <c r="U15" i="34" s="1"/>
  <c r="V15" i="34" s="1"/>
  <c r="W15" i="34" s="1"/>
  <c r="I24" i="34"/>
  <c r="J24" i="34" s="1"/>
  <c r="K24" i="34" s="1"/>
  <c r="L24" i="34" s="1"/>
  <c r="I25" i="34"/>
  <c r="J25" i="34" s="1"/>
  <c r="K25" i="34" s="1"/>
  <c r="L25" i="34" s="1"/>
  <c r="T31" i="34"/>
  <c r="U31" i="34" s="1"/>
  <c r="V31" i="34" s="1"/>
  <c r="W31" i="34" s="1"/>
  <c r="T17" i="34"/>
  <c r="U17" i="34" s="1"/>
  <c r="V17" i="34" s="1"/>
  <c r="W17" i="34" s="1"/>
  <c r="T22" i="34"/>
  <c r="U22" i="34" s="1"/>
  <c r="V22" i="34" s="1"/>
  <c r="W22" i="34" s="1"/>
  <c r="T27" i="34"/>
  <c r="U27" i="34" s="1"/>
  <c r="V27" i="34" s="1"/>
  <c r="W27" i="34" s="1"/>
  <c r="T32" i="34"/>
  <c r="U32" i="34" s="1"/>
  <c r="V32" i="34" s="1"/>
  <c r="W32" i="34" s="1"/>
  <c r="T14" i="34"/>
  <c r="U14" i="34" s="1"/>
  <c r="V14" i="34" s="1"/>
  <c r="W14" i="34" s="1"/>
  <c r="T18" i="34"/>
  <c r="U18" i="34" s="1"/>
  <c r="V18" i="34" s="1"/>
  <c r="W18" i="34" s="1"/>
  <c r="T24" i="34"/>
  <c r="U24" i="34" s="1"/>
  <c r="V24" i="34" s="1"/>
  <c r="W24" i="34" s="1"/>
  <c r="T28" i="34"/>
  <c r="U28" i="34" s="1"/>
  <c r="V28" i="34" s="1"/>
  <c r="W28" i="34" s="1"/>
  <c r="H14" i="19"/>
  <c r="G14" i="19"/>
  <c r="S32" i="32"/>
  <c r="R32" i="32"/>
  <c r="S31" i="32"/>
  <c r="R31" i="32"/>
  <c r="S29" i="32"/>
  <c r="R29" i="32"/>
  <c r="S28" i="32"/>
  <c r="R28" i="32"/>
  <c r="S27" i="32"/>
  <c r="R27" i="32"/>
  <c r="S26" i="32"/>
  <c r="R26" i="32"/>
  <c r="S25" i="32"/>
  <c r="R25" i="32"/>
  <c r="S24" i="32"/>
  <c r="R24" i="32"/>
  <c r="S22" i="32"/>
  <c r="R22" i="32"/>
  <c r="S21" i="32"/>
  <c r="R21" i="32"/>
  <c r="S19" i="32"/>
  <c r="R19" i="32"/>
  <c r="S18" i="32"/>
  <c r="R18" i="32"/>
  <c r="S17" i="32"/>
  <c r="R17" i="32"/>
  <c r="S16" i="32"/>
  <c r="R16" i="32"/>
  <c r="S15" i="32"/>
  <c r="R15" i="32"/>
  <c r="S14" i="32"/>
  <c r="R14" i="32"/>
  <c r="I17" i="31"/>
  <c r="H17" i="31"/>
  <c r="I16" i="31"/>
  <c r="H16" i="31"/>
  <c r="I15" i="31"/>
  <c r="H15" i="31"/>
  <c r="I14" i="31"/>
  <c r="H14" i="31"/>
  <c r="I13" i="31"/>
  <c r="H13" i="31"/>
  <c r="I12" i="31"/>
  <c r="H12" i="31"/>
  <c r="I11" i="31"/>
  <c r="H11" i="31"/>
  <c r="I10" i="31"/>
  <c r="H10" i="31"/>
  <c r="I9" i="31"/>
  <c r="H9" i="31"/>
  <c r="I8" i="31"/>
  <c r="H8" i="31"/>
  <c r="I37" i="30"/>
  <c r="H37" i="30"/>
  <c r="I36" i="30"/>
  <c r="H36" i="30"/>
  <c r="I35" i="30"/>
  <c r="H35" i="30"/>
  <c r="I34" i="30"/>
  <c r="H34" i="30"/>
  <c r="I32" i="30"/>
  <c r="H32" i="30"/>
  <c r="I31" i="30"/>
  <c r="H31" i="30"/>
  <c r="I30" i="30"/>
  <c r="H30" i="30"/>
  <c r="I28" i="30"/>
  <c r="H28" i="30"/>
  <c r="I27" i="30"/>
  <c r="H27" i="30"/>
  <c r="I26" i="30"/>
  <c r="H26" i="30"/>
  <c r="I25" i="30"/>
  <c r="H25" i="30"/>
  <c r="I23" i="30"/>
  <c r="H23" i="30"/>
  <c r="I22" i="30"/>
  <c r="H22" i="30"/>
  <c r="I21" i="30"/>
  <c r="H21" i="30"/>
  <c r="I17" i="30"/>
  <c r="H17" i="30"/>
  <c r="I16" i="30"/>
  <c r="H16" i="30"/>
  <c r="I15" i="30"/>
  <c r="H15" i="30"/>
  <c r="I14" i="30"/>
  <c r="H14" i="30"/>
  <c r="I13" i="30"/>
  <c r="H13" i="30"/>
  <c r="I11" i="30"/>
  <c r="H11" i="30"/>
  <c r="I10" i="30"/>
  <c r="H10" i="30"/>
  <c r="I9" i="30"/>
  <c r="H9" i="30"/>
  <c r="I14" i="19" l="1"/>
  <c r="J14" i="19" s="1"/>
  <c r="J9" i="31"/>
  <c r="K9" i="31" s="1"/>
  <c r="L9" i="31" s="1"/>
  <c r="M9" i="31" s="1"/>
  <c r="T31" i="32"/>
  <c r="U31" i="32" s="1"/>
  <c r="V31" i="32" s="1"/>
  <c r="W31" i="32" s="1"/>
  <c r="T14" i="32"/>
  <c r="U14" i="32" s="1"/>
  <c r="V14" i="32" s="1"/>
  <c r="W14" i="32" s="1"/>
  <c r="T15" i="32"/>
  <c r="U15" i="32" s="1"/>
  <c r="V15" i="32" s="1"/>
  <c r="W15" i="32" s="1"/>
  <c r="T16" i="32"/>
  <c r="U16" i="32" s="1"/>
  <c r="V16" i="32" s="1"/>
  <c r="W16" i="32" s="1"/>
  <c r="T17" i="32"/>
  <c r="U17" i="32" s="1"/>
  <c r="V17" i="32" s="1"/>
  <c r="W17" i="32" s="1"/>
  <c r="T18" i="32"/>
  <c r="U18" i="32" s="1"/>
  <c r="V18" i="32" s="1"/>
  <c r="W18" i="32" s="1"/>
  <c r="T19" i="32"/>
  <c r="U19" i="32" s="1"/>
  <c r="V19" i="32" s="1"/>
  <c r="W19" i="32" s="1"/>
  <c r="T21" i="32"/>
  <c r="U21" i="32" s="1"/>
  <c r="V21" i="32" s="1"/>
  <c r="W21" i="32" s="1"/>
  <c r="T26" i="32"/>
  <c r="U26" i="32" s="1"/>
  <c r="V26" i="32" s="1"/>
  <c r="W26" i="32" s="1"/>
  <c r="J10" i="31"/>
  <c r="K10" i="31" s="1"/>
  <c r="L10" i="31" s="1"/>
  <c r="M10" i="31" s="1"/>
  <c r="J36" i="30"/>
  <c r="K36" i="30" s="1"/>
  <c r="L36" i="30" s="1"/>
  <c r="M36" i="30" s="1"/>
  <c r="J12" i="31"/>
  <c r="K12" i="31" s="1"/>
  <c r="L12" i="31" s="1"/>
  <c r="M12" i="31" s="1"/>
  <c r="J14" i="31"/>
  <c r="K14" i="31" s="1"/>
  <c r="L14" i="31" s="1"/>
  <c r="M14" i="31" s="1"/>
  <c r="J16" i="31"/>
  <c r="K16" i="31" s="1"/>
  <c r="L16" i="31" s="1"/>
  <c r="M16" i="31" s="1"/>
  <c r="T32" i="32"/>
  <c r="U32" i="32" s="1"/>
  <c r="V32" i="32" s="1"/>
  <c r="W32" i="32" s="1"/>
  <c r="J13" i="31"/>
  <c r="K13" i="31" s="1"/>
  <c r="L13" i="31" s="1"/>
  <c r="M13" i="31" s="1"/>
  <c r="J17" i="31"/>
  <c r="K17" i="31" s="1"/>
  <c r="L17" i="31" s="1"/>
  <c r="M17" i="31" s="1"/>
  <c r="T22" i="32"/>
  <c r="U22" i="32" s="1"/>
  <c r="V22" i="32" s="1"/>
  <c r="W22" i="32" s="1"/>
  <c r="T24" i="32"/>
  <c r="U24" i="32" s="1"/>
  <c r="V24" i="32" s="1"/>
  <c r="W24" i="32" s="1"/>
  <c r="T25" i="32"/>
  <c r="U25" i="32" s="1"/>
  <c r="V25" i="32" s="1"/>
  <c r="W25" i="32" s="1"/>
  <c r="J8" i="31"/>
  <c r="K8" i="31" s="1"/>
  <c r="L8" i="31" s="1"/>
  <c r="M8" i="31" s="1"/>
  <c r="T27" i="32"/>
  <c r="U27" i="32" s="1"/>
  <c r="V27" i="32" s="1"/>
  <c r="W27" i="32" s="1"/>
  <c r="T28" i="32"/>
  <c r="U28" i="32" s="1"/>
  <c r="V28" i="32" s="1"/>
  <c r="W28" i="32" s="1"/>
  <c r="T29" i="32"/>
  <c r="U29" i="32" s="1"/>
  <c r="V29" i="32" s="1"/>
  <c r="W29" i="32" s="1"/>
  <c r="J10" i="30"/>
  <c r="J13" i="30"/>
  <c r="K13" i="30" s="1"/>
  <c r="L13" i="30" s="1"/>
  <c r="M13" i="30" s="1"/>
  <c r="J15" i="30"/>
  <c r="J17" i="30"/>
  <c r="K17" i="30" s="1"/>
  <c r="L17" i="30" s="1"/>
  <c r="M17" i="30" s="1"/>
  <c r="J22" i="30"/>
  <c r="J25" i="30"/>
  <c r="K25" i="30" s="1"/>
  <c r="L25" i="30" s="1"/>
  <c r="M25" i="30" s="1"/>
  <c r="J27" i="30"/>
  <c r="J30" i="30"/>
  <c r="K30" i="30" s="1"/>
  <c r="L30" i="30" s="1"/>
  <c r="M30" i="30" s="1"/>
  <c r="J32" i="30"/>
  <c r="J35" i="30"/>
  <c r="K35" i="30" s="1"/>
  <c r="L35" i="30" s="1"/>
  <c r="M35" i="30" s="1"/>
  <c r="J37" i="30"/>
  <c r="J11" i="31"/>
  <c r="J9" i="30"/>
  <c r="J11" i="30"/>
  <c r="J14" i="30"/>
  <c r="J16" i="30"/>
  <c r="J21" i="30"/>
  <c r="J23" i="30"/>
  <c r="J26" i="30"/>
  <c r="J28" i="30"/>
  <c r="J31" i="30"/>
  <c r="J34" i="30"/>
  <c r="J15" i="31"/>
  <c r="CI44" i="28"/>
  <c r="CH44" i="28"/>
  <c r="BX44" i="28"/>
  <c r="BW44" i="28"/>
  <c r="BM44" i="28"/>
  <c r="BL44" i="28"/>
  <c r="BB44" i="28"/>
  <c r="BA44" i="28"/>
  <c r="AQ44" i="28"/>
  <c r="AP44" i="28"/>
  <c r="AF44" i="28"/>
  <c r="AE44" i="28"/>
  <c r="U44" i="28"/>
  <c r="T44" i="28"/>
  <c r="J44" i="28"/>
  <c r="I44" i="28"/>
  <c r="CI43" i="28"/>
  <c r="CH43" i="28"/>
  <c r="BX43" i="28"/>
  <c r="BW43" i="28"/>
  <c r="BM43" i="28"/>
  <c r="BL43" i="28"/>
  <c r="BB43" i="28"/>
  <c r="BA43" i="28"/>
  <c r="AQ43" i="28"/>
  <c r="AP43" i="28"/>
  <c r="AF43" i="28"/>
  <c r="AE43" i="28"/>
  <c r="U43" i="28"/>
  <c r="T43" i="28"/>
  <c r="J43" i="28"/>
  <c r="I43" i="28"/>
  <c r="CI42" i="28"/>
  <c r="CH42" i="28"/>
  <c r="BX42" i="28"/>
  <c r="BW42" i="28"/>
  <c r="BM42" i="28"/>
  <c r="BL42" i="28"/>
  <c r="BB42" i="28"/>
  <c r="BA42" i="28"/>
  <c r="AQ42" i="28"/>
  <c r="AP42" i="28"/>
  <c r="AF42" i="28"/>
  <c r="AE42" i="28"/>
  <c r="U42" i="28"/>
  <c r="T42" i="28"/>
  <c r="J42" i="28"/>
  <c r="I42" i="28"/>
  <c r="CI41" i="28"/>
  <c r="CH41" i="28"/>
  <c r="BX41" i="28"/>
  <c r="BW41" i="28"/>
  <c r="BM41" i="28"/>
  <c r="BL41" i="28"/>
  <c r="BB41" i="28"/>
  <c r="BA41" i="28"/>
  <c r="AQ41" i="28"/>
  <c r="AP41" i="28"/>
  <c r="AF41" i="28"/>
  <c r="AE41" i="28"/>
  <c r="U41" i="28"/>
  <c r="T41" i="28"/>
  <c r="J41" i="28"/>
  <c r="I41" i="28"/>
  <c r="CI40" i="28"/>
  <c r="CH40" i="28"/>
  <c r="BX40" i="28"/>
  <c r="BW40" i="28"/>
  <c r="BM40" i="28"/>
  <c r="BL40" i="28"/>
  <c r="BB40" i="28"/>
  <c r="BA40" i="28"/>
  <c r="AQ40" i="28"/>
  <c r="AP40" i="28"/>
  <c r="AF40" i="28"/>
  <c r="AE40" i="28"/>
  <c r="U40" i="28"/>
  <c r="T40" i="28"/>
  <c r="J40" i="28"/>
  <c r="I40" i="28"/>
  <c r="CI39" i="28"/>
  <c r="CH39" i="28"/>
  <c r="BX39" i="28"/>
  <c r="BW39" i="28"/>
  <c r="BM39" i="28"/>
  <c r="BL39" i="28"/>
  <c r="BB39" i="28"/>
  <c r="BA39" i="28"/>
  <c r="AQ39" i="28"/>
  <c r="AP39" i="28"/>
  <c r="AF39" i="28"/>
  <c r="AE39" i="28"/>
  <c r="U39" i="28"/>
  <c r="T39" i="28"/>
  <c r="J39" i="28"/>
  <c r="I39" i="28"/>
  <c r="CI38" i="28"/>
  <c r="CH38" i="28"/>
  <c r="BX38" i="28"/>
  <c r="BW38" i="28"/>
  <c r="BM38" i="28"/>
  <c r="BL38" i="28"/>
  <c r="BB38" i="28"/>
  <c r="BA38" i="28"/>
  <c r="AQ38" i="28"/>
  <c r="AP38" i="28"/>
  <c r="AF38" i="28"/>
  <c r="AE38" i="28"/>
  <c r="U38" i="28"/>
  <c r="T38" i="28"/>
  <c r="J38" i="28"/>
  <c r="I38" i="28"/>
  <c r="CI37" i="28"/>
  <c r="CH37" i="28"/>
  <c r="BX37" i="28"/>
  <c r="BW37" i="28"/>
  <c r="BM37" i="28"/>
  <c r="BL37" i="28"/>
  <c r="BB37" i="28"/>
  <c r="BA37" i="28"/>
  <c r="AQ37" i="28"/>
  <c r="AP37" i="28"/>
  <c r="AF37" i="28"/>
  <c r="AE37" i="28"/>
  <c r="U37" i="28"/>
  <c r="T37" i="28"/>
  <c r="J37" i="28"/>
  <c r="I37" i="28"/>
  <c r="CI36" i="28"/>
  <c r="CH36" i="28"/>
  <c r="BX36" i="28"/>
  <c r="BW36" i="28"/>
  <c r="BM36" i="28"/>
  <c r="BL36" i="28"/>
  <c r="BB36" i="28"/>
  <c r="BA36" i="28"/>
  <c r="AQ36" i="28"/>
  <c r="AP36" i="28"/>
  <c r="AF36" i="28"/>
  <c r="AE36" i="28"/>
  <c r="U36" i="28"/>
  <c r="T36" i="28"/>
  <c r="J36" i="28"/>
  <c r="I36" i="28"/>
  <c r="CI35" i="28"/>
  <c r="CH35" i="28"/>
  <c r="BX35" i="28"/>
  <c r="BW35" i="28"/>
  <c r="BM35" i="28"/>
  <c r="BL35" i="28"/>
  <c r="BB35" i="28"/>
  <c r="BA35" i="28"/>
  <c r="AQ35" i="28"/>
  <c r="AP35" i="28"/>
  <c r="AF35" i="28"/>
  <c r="AE35" i="28"/>
  <c r="U35" i="28"/>
  <c r="T35" i="28"/>
  <c r="J35" i="28"/>
  <c r="I35" i="28"/>
  <c r="CI34" i="28"/>
  <c r="CH34" i="28"/>
  <c r="BX34" i="28"/>
  <c r="BW34" i="28"/>
  <c r="BM34" i="28"/>
  <c r="BL34" i="28"/>
  <c r="BB34" i="28"/>
  <c r="BA34" i="28"/>
  <c r="AQ34" i="28"/>
  <c r="AP34" i="28"/>
  <c r="AF34" i="28"/>
  <c r="AE34" i="28"/>
  <c r="U34" i="28"/>
  <c r="T34" i="28"/>
  <c r="J34" i="28"/>
  <c r="I34" i="28"/>
  <c r="CI33" i="28"/>
  <c r="CH33" i="28"/>
  <c r="BX33" i="28"/>
  <c r="BW33" i="28"/>
  <c r="BM33" i="28"/>
  <c r="BL33" i="28"/>
  <c r="BB33" i="28"/>
  <c r="BA33" i="28"/>
  <c r="AQ33" i="28"/>
  <c r="AP33" i="28"/>
  <c r="AF33" i="28"/>
  <c r="AE33" i="28"/>
  <c r="U33" i="28"/>
  <c r="T33" i="28"/>
  <c r="J33" i="28"/>
  <c r="I33" i="28"/>
  <c r="CI32" i="28"/>
  <c r="CH32" i="28"/>
  <c r="BX32" i="28"/>
  <c r="BW32" i="28"/>
  <c r="BM32" i="28"/>
  <c r="BL32" i="28"/>
  <c r="BB32" i="28"/>
  <c r="BA32" i="28"/>
  <c r="AQ32" i="28"/>
  <c r="AP32" i="28"/>
  <c r="AF32" i="28"/>
  <c r="AE32" i="28"/>
  <c r="U32" i="28"/>
  <c r="T32" i="28"/>
  <c r="J32" i="28"/>
  <c r="I32" i="28"/>
  <c r="CI31" i="28"/>
  <c r="CH31" i="28"/>
  <c r="BX31" i="28"/>
  <c r="BW31" i="28"/>
  <c r="BM31" i="28"/>
  <c r="BL31" i="28"/>
  <c r="BB31" i="28"/>
  <c r="BA31" i="28"/>
  <c r="AQ31" i="28"/>
  <c r="AP31" i="28"/>
  <c r="AF31" i="28"/>
  <c r="AE31" i="28"/>
  <c r="U31" i="28"/>
  <c r="T31" i="28"/>
  <c r="J31" i="28"/>
  <c r="I31" i="28"/>
  <c r="CI30" i="28"/>
  <c r="CH30" i="28"/>
  <c r="BX30" i="28"/>
  <c r="BW30" i="28"/>
  <c r="BM30" i="28"/>
  <c r="BL30" i="28"/>
  <c r="BB30" i="28"/>
  <c r="BA30" i="28"/>
  <c r="AQ30" i="28"/>
  <c r="AP30" i="28"/>
  <c r="AF30" i="28"/>
  <c r="AE30" i="28"/>
  <c r="U30" i="28"/>
  <c r="T30" i="28"/>
  <c r="J30" i="28"/>
  <c r="I30" i="28"/>
  <c r="CI29" i="28"/>
  <c r="CH29" i="28"/>
  <c r="BX29" i="28"/>
  <c r="BW29" i="28"/>
  <c r="BM29" i="28"/>
  <c r="BL29" i="28"/>
  <c r="BB29" i="28"/>
  <c r="BA29" i="28"/>
  <c r="AQ29" i="28"/>
  <c r="AP29" i="28"/>
  <c r="AF29" i="28"/>
  <c r="AE29" i="28"/>
  <c r="U29" i="28"/>
  <c r="T29" i="28"/>
  <c r="J29" i="28"/>
  <c r="I29" i="28"/>
  <c r="CI28" i="28"/>
  <c r="CH28" i="28"/>
  <c r="BX28" i="28"/>
  <c r="BW28" i="28"/>
  <c r="BM28" i="28"/>
  <c r="BL28" i="28"/>
  <c r="BB28" i="28"/>
  <c r="BA28" i="28"/>
  <c r="AQ28" i="28"/>
  <c r="AP28" i="28"/>
  <c r="AF28" i="28"/>
  <c r="AE28" i="28"/>
  <c r="U28" i="28"/>
  <c r="T28" i="28"/>
  <c r="J28" i="28"/>
  <c r="I28" i="28"/>
  <c r="CI27" i="28"/>
  <c r="CH27" i="28"/>
  <c r="BX27" i="28"/>
  <c r="BW27" i="28"/>
  <c r="BM27" i="28"/>
  <c r="BL27" i="28"/>
  <c r="BB27" i="28"/>
  <c r="BA27" i="28"/>
  <c r="AQ27" i="28"/>
  <c r="AP27" i="28"/>
  <c r="AF27" i="28"/>
  <c r="AE27" i="28"/>
  <c r="U27" i="28"/>
  <c r="T27" i="28"/>
  <c r="J27" i="28"/>
  <c r="I27" i="28"/>
  <c r="CI26" i="28"/>
  <c r="CH26" i="28"/>
  <c r="BX26" i="28"/>
  <c r="BW26" i="28"/>
  <c r="BM26" i="28"/>
  <c r="BL26" i="28"/>
  <c r="BB26" i="28"/>
  <c r="BA26" i="28"/>
  <c r="AQ26" i="28"/>
  <c r="AP26" i="28"/>
  <c r="AF26" i="28"/>
  <c r="AE26" i="28"/>
  <c r="U26" i="28"/>
  <c r="T26" i="28"/>
  <c r="J26" i="28"/>
  <c r="I26" i="28"/>
  <c r="CI25" i="28"/>
  <c r="CH25" i="28"/>
  <c r="BX25" i="28"/>
  <c r="BW25" i="28"/>
  <c r="BM25" i="28"/>
  <c r="BL25" i="28"/>
  <c r="BB25" i="28"/>
  <c r="BA25" i="28"/>
  <c r="AQ25" i="28"/>
  <c r="AP25" i="28"/>
  <c r="AF25" i="28"/>
  <c r="AE25" i="28"/>
  <c r="U25" i="28"/>
  <c r="T25" i="28"/>
  <c r="J25" i="28"/>
  <c r="I25" i="28"/>
  <c r="CI24" i="28"/>
  <c r="CH24" i="28"/>
  <c r="BX24" i="28"/>
  <c r="BW24" i="28"/>
  <c r="BM24" i="28"/>
  <c r="BL24" i="28"/>
  <c r="BB24" i="28"/>
  <c r="BA24" i="28"/>
  <c r="AQ24" i="28"/>
  <c r="AP24" i="28"/>
  <c r="AF24" i="28"/>
  <c r="AE24" i="28"/>
  <c r="U24" i="28"/>
  <c r="T24" i="28"/>
  <c r="J24" i="28"/>
  <c r="I24" i="28"/>
  <c r="CI23" i="28"/>
  <c r="CH23" i="28"/>
  <c r="BX23" i="28"/>
  <c r="BW23" i="28"/>
  <c r="BM23" i="28"/>
  <c r="BL23" i="28"/>
  <c r="BB23" i="28"/>
  <c r="BA23" i="28"/>
  <c r="AQ23" i="28"/>
  <c r="AP23" i="28"/>
  <c r="AF23" i="28"/>
  <c r="AE23" i="28"/>
  <c r="U23" i="28"/>
  <c r="T23" i="28"/>
  <c r="J23" i="28"/>
  <c r="I23" i="28"/>
  <c r="CI22" i="28"/>
  <c r="CH22" i="28"/>
  <c r="BX22" i="28"/>
  <c r="BW22" i="28"/>
  <c r="BM22" i="28"/>
  <c r="BL22" i="28"/>
  <c r="BB22" i="28"/>
  <c r="BA22" i="28"/>
  <c r="AQ22" i="28"/>
  <c r="AP22" i="28"/>
  <c r="AF22" i="28"/>
  <c r="AE22" i="28"/>
  <c r="U22" i="28"/>
  <c r="T22" i="28"/>
  <c r="J22" i="28"/>
  <c r="I22" i="28"/>
  <c r="CI21" i="28"/>
  <c r="CH21" i="28"/>
  <c r="BX21" i="28"/>
  <c r="BW21" i="28"/>
  <c r="BM21" i="28"/>
  <c r="BL21" i="28"/>
  <c r="BB21" i="28"/>
  <c r="BA21" i="28"/>
  <c r="AQ21" i="28"/>
  <c r="AP21" i="28"/>
  <c r="AF21" i="28"/>
  <c r="AE21" i="28"/>
  <c r="U21" i="28"/>
  <c r="T21" i="28"/>
  <c r="J21" i="28"/>
  <c r="I21" i="28"/>
  <c r="CI20" i="28"/>
  <c r="CH20" i="28"/>
  <c r="BX20" i="28"/>
  <c r="BW20" i="28"/>
  <c r="BM20" i="28"/>
  <c r="BL20" i="28"/>
  <c r="BB20" i="28"/>
  <c r="BA20" i="28"/>
  <c r="AQ20" i="28"/>
  <c r="AP20" i="28"/>
  <c r="AF20" i="28"/>
  <c r="AE20" i="28"/>
  <c r="U20" i="28"/>
  <c r="T20" i="28"/>
  <c r="J20" i="28"/>
  <c r="I20" i="28"/>
  <c r="CI19" i="28"/>
  <c r="CH19" i="28"/>
  <c r="BX19" i="28"/>
  <c r="BW19" i="28"/>
  <c r="BM19" i="28"/>
  <c r="BL19" i="28"/>
  <c r="BB19" i="28"/>
  <c r="BA19" i="28"/>
  <c r="AQ19" i="28"/>
  <c r="AP19" i="28"/>
  <c r="AF19" i="28"/>
  <c r="AE19" i="28"/>
  <c r="U19" i="28"/>
  <c r="T19" i="28"/>
  <c r="J19" i="28"/>
  <c r="I19" i="28"/>
  <c r="CI18" i="28"/>
  <c r="CH18" i="28"/>
  <c r="BX18" i="28"/>
  <c r="BW18" i="28"/>
  <c r="BM18" i="28"/>
  <c r="BL18" i="28"/>
  <c r="BB18" i="28"/>
  <c r="BA18" i="28"/>
  <c r="AQ18" i="28"/>
  <c r="AP18" i="28"/>
  <c r="AF18" i="28"/>
  <c r="AE18" i="28"/>
  <c r="U18" i="28"/>
  <c r="T18" i="28"/>
  <c r="J18" i="28"/>
  <c r="I18" i="28"/>
  <c r="CI17" i="28"/>
  <c r="CH17" i="28"/>
  <c r="BX17" i="28"/>
  <c r="BW17" i="28"/>
  <c r="BM17" i="28"/>
  <c r="BL17" i="28"/>
  <c r="BB17" i="28"/>
  <c r="BA17" i="28"/>
  <c r="AQ17" i="28"/>
  <c r="AP17" i="28"/>
  <c r="AF17" i="28"/>
  <c r="AE17" i="28"/>
  <c r="U17" i="28"/>
  <c r="T17" i="28"/>
  <c r="J17" i="28"/>
  <c r="I17" i="28"/>
  <c r="CI16" i="28"/>
  <c r="CH16" i="28"/>
  <c r="BX16" i="28"/>
  <c r="BW16" i="28"/>
  <c r="BM16" i="28"/>
  <c r="BL16" i="28"/>
  <c r="BB16" i="28"/>
  <c r="BA16" i="28"/>
  <c r="AQ16" i="28"/>
  <c r="AP16" i="28"/>
  <c r="AF16" i="28"/>
  <c r="AE16" i="28"/>
  <c r="U16" i="28"/>
  <c r="T16" i="28"/>
  <c r="J16" i="28"/>
  <c r="I16" i="28"/>
  <c r="CI15" i="28"/>
  <c r="CH15" i="28"/>
  <c r="BX15" i="28"/>
  <c r="BW15" i="28"/>
  <c r="BM15" i="28"/>
  <c r="BL15" i="28"/>
  <c r="BB15" i="28"/>
  <c r="BA15" i="28"/>
  <c r="AQ15" i="28"/>
  <c r="AP15" i="28"/>
  <c r="AF15" i="28"/>
  <c r="AE15" i="28"/>
  <c r="U15" i="28"/>
  <c r="T15" i="28"/>
  <c r="J15" i="28"/>
  <c r="I15" i="28"/>
  <c r="CI14" i="28"/>
  <c r="CH14" i="28"/>
  <c r="BX14" i="28"/>
  <c r="BW14" i="28"/>
  <c r="BM14" i="28"/>
  <c r="BL14" i="28"/>
  <c r="BB14" i="28"/>
  <c r="BA14" i="28"/>
  <c r="AQ14" i="28"/>
  <c r="AP14" i="28"/>
  <c r="AF14" i="28"/>
  <c r="AE14" i="28"/>
  <c r="U14" i="28"/>
  <c r="T14" i="28"/>
  <c r="J14" i="28"/>
  <c r="I14" i="28"/>
  <c r="CI13" i="28"/>
  <c r="CH13" i="28"/>
  <c r="BX13" i="28"/>
  <c r="BW13" i="28"/>
  <c r="BM13" i="28"/>
  <c r="BL13" i="28"/>
  <c r="BB13" i="28"/>
  <c r="BA13" i="28"/>
  <c r="AQ13" i="28"/>
  <c r="AP13" i="28"/>
  <c r="AF13" i="28"/>
  <c r="AE13" i="28"/>
  <c r="U13" i="28"/>
  <c r="T13" i="28"/>
  <c r="J13" i="28"/>
  <c r="I13" i="28"/>
  <c r="CI12" i="28"/>
  <c r="CH12" i="28"/>
  <c r="BX12" i="28"/>
  <c r="BW12" i="28"/>
  <c r="BM12" i="28"/>
  <c r="BL12" i="28"/>
  <c r="BB12" i="28"/>
  <c r="BA12" i="28"/>
  <c r="AQ12" i="28"/>
  <c r="AP12" i="28"/>
  <c r="AF12" i="28"/>
  <c r="AE12" i="28"/>
  <c r="U12" i="28"/>
  <c r="T12" i="28"/>
  <c r="J12" i="28"/>
  <c r="I12" i="28"/>
  <c r="AG44" i="27"/>
  <c r="AF44" i="27"/>
  <c r="U44" i="27"/>
  <c r="T44" i="27"/>
  <c r="I44" i="27"/>
  <c r="H44" i="27"/>
  <c r="AG43" i="27"/>
  <c r="AF43" i="27"/>
  <c r="U43" i="27"/>
  <c r="T43" i="27"/>
  <c r="I43" i="27"/>
  <c r="H43" i="27"/>
  <c r="AG42" i="27"/>
  <c r="AF42" i="27"/>
  <c r="U42" i="27"/>
  <c r="T42" i="27"/>
  <c r="I42" i="27"/>
  <c r="H42" i="27"/>
  <c r="AG41" i="27"/>
  <c r="AF41" i="27"/>
  <c r="U41" i="27"/>
  <c r="T41" i="27"/>
  <c r="I41" i="27"/>
  <c r="H41" i="27"/>
  <c r="AG40" i="27"/>
  <c r="AF40" i="27"/>
  <c r="U40" i="27"/>
  <c r="T40" i="27"/>
  <c r="I40" i="27"/>
  <c r="H40" i="27"/>
  <c r="AG39" i="27"/>
  <c r="AF39" i="27"/>
  <c r="U39" i="27"/>
  <c r="T39" i="27"/>
  <c r="I39" i="27"/>
  <c r="H39" i="27"/>
  <c r="AG38" i="27"/>
  <c r="AF38" i="27"/>
  <c r="U38" i="27"/>
  <c r="T38" i="27"/>
  <c r="I38" i="27"/>
  <c r="H38" i="27"/>
  <c r="AG37" i="27"/>
  <c r="AF37" i="27"/>
  <c r="U37" i="27"/>
  <c r="T37" i="27"/>
  <c r="I37" i="27"/>
  <c r="H37" i="27"/>
  <c r="AG36" i="27"/>
  <c r="AF36" i="27"/>
  <c r="U36" i="27"/>
  <c r="T36" i="27"/>
  <c r="I36" i="27"/>
  <c r="H36" i="27"/>
  <c r="AG35" i="27"/>
  <c r="AF35" i="27"/>
  <c r="U35" i="27"/>
  <c r="T35" i="27"/>
  <c r="I35" i="27"/>
  <c r="H35" i="27"/>
  <c r="AG34" i="27"/>
  <c r="AF34" i="27"/>
  <c r="U34" i="27"/>
  <c r="T34" i="27"/>
  <c r="I34" i="27"/>
  <c r="H34" i="27"/>
  <c r="AG33" i="27"/>
  <c r="AF33" i="27"/>
  <c r="U33" i="27"/>
  <c r="T33" i="27"/>
  <c r="I33" i="27"/>
  <c r="H33" i="27"/>
  <c r="AG32" i="27"/>
  <c r="AF32" i="27"/>
  <c r="U32" i="27"/>
  <c r="T32" i="27"/>
  <c r="I32" i="27"/>
  <c r="H32" i="27"/>
  <c r="AG31" i="27"/>
  <c r="AF31" i="27"/>
  <c r="U31" i="27"/>
  <c r="T31" i="27"/>
  <c r="I31" i="27"/>
  <c r="H31" i="27"/>
  <c r="AG30" i="27"/>
  <c r="AF30" i="27"/>
  <c r="U30" i="27"/>
  <c r="T30" i="27"/>
  <c r="I30" i="27"/>
  <c r="H30" i="27"/>
  <c r="AG29" i="27"/>
  <c r="AF29" i="27"/>
  <c r="U29" i="27"/>
  <c r="T29" i="27"/>
  <c r="I29" i="27"/>
  <c r="H29" i="27"/>
  <c r="AG28" i="27"/>
  <c r="AF28" i="27"/>
  <c r="U28" i="27"/>
  <c r="T28" i="27"/>
  <c r="I28" i="27"/>
  <c r="H28" i="27"/>
  <c r="AG27" i="27"/>
  <c r="AF27" i="27"/>
  <c r="U27" i="27"/>
  <c r="T27" i="27"/>
  <c r="I27" i="27"/>
  <c r="H27" i="27"/>
  <c r="AG26" i="27"/>
  <c r="AF26" i="27"/>
  <c r="U26" i="27"/>
  <c r="T26" i="27"/>
  <c r="I26" i="27"/>
  <c r="H26" i="27"/>
  <c r="AG25" i="27"/>
  <c r="AF25" i="27"/>
  <c r="U25" i="27"/>
  <c r="T25" i="27"/>
  <c r="I25" i="27"/>
  <c r="H25" i="27"/>
  <c r="AG24" i="27"/>
  <c r="AF24" i="27"/>
  <c r="U24" i="27"/>
  <c r="T24" i="27"/>
  <c r="I24" i="27"/>
  <c r="H24" i="27"/>
  <c r="AG23" i="27"/>
  <c r="AF23" i="27"/>
  <c r="U23" i="27"/>
  <c r="T23" i="27"/>
  <c r="I23" i="27"/>
  <c r="H23" i="27"/>
  <c r="AG22" i="27"/>
  <c r="AF22" i="27"/>
  <c r="U22" i="27"/>
  <c r="T22" i="27"/>
  <c r="I22" i="27"/>
  <c r="H22" i="27"/>
  <c r="AG21" i="27"/>
  <c r="AF21" i="27"/>
  <c r="U21" i="27"/>
  <c r="T21" i="27"/>
  <c r="I21" i="27"/>
  <c r="H21" i="27"/>
  <c r="AG20" i="27"/>
  <c r="AF20" i="27"/>
  <c r="U20" i="27"/>
  <c r="T20" i="27"/>
  <c r="I20" i="27"/>
  <c r="H20" i="27"/>
  <c r="AG19" i="27"/>
  <c r="AF19" i="27"/>
  <c r="U19" i="27"/>
  <c r="T19" i="27"/>
  <c r="I19" i="27"/>
  <c r="H19" i="27"/>
  <c r="AG18" i="27"/>
  <c r="AF18" i="27"/>
  <c r="U18" i="27"/>
  <c r="T18" i="27"/>
  <c r="I18" i="27"/>
  <c r="H18" i="27"/>
  <c r="AG17" i="27"/>
  <c r="AF17" i="27"/>
  <c r="U17" i="27"/>
  <c r="T17" i="27"/>
  <c r="I17" i="27"/>
  <c r="H17" i="27"/>
  <c r="AG16" i="27"/>
  <c r="AF16" i="27"/>
  <c r="U16" i="27"/>
  <c r="T16" i="27"/>
  <c r="I16" i="27"/>
  <c r="H16" i="27"/>
  <c r="AG15" i="27"/>
  <c r="AF15" i="27"/>
  <c r="U15" i="27"/>
  <c r="T15" i="27"/>
  <c r="I15" i="27"/>
  <c r="H15" i="27"/>
  <c r="AG14" i="27"/>
  <c r="AF14" i="27"/>
  <c r="U14" i="27"/>
  <c r="T14" i="27"/>
  <c r="I14" i="27"/>
  <c r="H14" i="27"/>
  <c r="AG13" i="27"/>
  <c r="AF13" i="27"/>
  <c r="U13" i="27"/>
  <c r="T13" i="27"/>
  <c r="I13" i="27"/>
  <c r="H13" i="27"/>
  <c r="AG12" i="27"/>
  <c r="AF12" i="27"/>
  <c r="U12" i="27"/>
  <c r="T12" i="27"/>
  <c r="I12" i="27"/>
  <c r="H12" i="27"/>
  <c r="I24" i="23"/>
  <c r="I23" i="23"/>
  <c r="I21" i="23"/>
  <c r="I22" i="23"/>
  <c r="I20" i="23"/>
  <c r="I19" i="23"/>
  <c r="I17" i="23"/>
  <c r="I16" i="23"/>
  <c r="I14" i="23"/>
  <c r="I13" i="23"/>
  <c r="I12" i="23"/>
  <c r="I11" i="23"/>
  <c r="I10" i="23"/>
  <c r="I9" i="23"/>
  <c r="H14" i="7"/>
  <c r="AR27" i="28" l="1"/>
  <c r="BY36" i="28"/>
  <c r="BZ36" i="28" s="1"/>
  <c r="CA36" i="28" s="1"/>
  <c r="CB36" i="28" s="1"/>
  <c r="K24" i="28"/>
  <c r="L24" i="28" s="1"/>
  <c r="M24" i="28" s="1"/>
  <c r="N24" i="28" s="1"/>
  <c r="V32" i="27"/>
  <c r="W32" i="27" s="1"/>
  <c r="X32" i="27" s="1"/>
  <c r="Y32" i="27" s="1"/>
  <c r="V27" i="28"/>
  <c r="W27" i="28" s="1"/>
  <c r="X27" i="28" s="1"/>
  <c r="Y27" i="28" s="1"/>
  <c r="AS27" i="28"/>
  <c r="AT27" i="28" s="1"/>
  <c r="AU27" i="28" s="1"/>
  <c r="BN27" i="28"/>
  <c r="BO27" i="28" s="1"/>
  <c r="BP27" i="28" s="1"/>
  <c r="BQ27" i="28" s="1"/>
  <c r="AR28" i="28"/>
  <c r="AS28" i="28" s="1"/>
  <c r="AT28" i="28" s="1"/>
  <c r="AU28" i="28" s="1"/>
  <c r="AR29" i="28"/>
  <c r="AS29" i="28" s="1"/>
  <c r="V31" i="28"/>
  <c r="W31" i="28" s="1"/>
  <c r="X31" i="28" s="1"/>
  <c r="Y31" i="28" s="1"/>
  <c r="AR31" i="28"/>
  <c r="AS31" i="28" s="1"/>
  <c r="AT31" i="28" s="1"/>
  <c r="AU31" i="28" s="1"/>
  <c r="BN31" i="28"/>
  <c r="BO31" i="28" s="1"/>
  <c r="BP31" i="28" s="1"/>
  <c r="BQ31" i="28" s="1"/>
  <c r="V35" i="28"/>
  <c r="W35" i="28" s="1"/>
  <c r="X35" i="28" s="1"/>
  <c r="Y35" i="28" s="1"/>
  <c r="V44" i="28"/>
  <c r="W44" i="28" s="1"/>
  <c r="X44" i="28" s="1"/>
  <c r="Y44" i="28" s="1"/>
  <c r="AR44" i="28"/>
  <c r="AS44" i="28" s="1"/>
  <c r="AT44" i="28" s="1"/>
  <c r="AU44" i="28" s="1"/>
  <c r="AH32" i="27"/>
  <c r="AI32" i="27" s="1"/>
  <c r="AJ32" i="27" s="1"/>
  <c r="AK32" i="27" s="1"/>
  <c r="AH34" i="27"/>
  <c r="AI34" i="27" s="1"/>
  <c r="AJ34" i="27" s="1"/>
  <c r="AK34" i="27" s="1"/>
  <c r="V35" i="27"/>
  <c r="W35" i="27" s="1"/>
  <c r="X35" i="27" s="1"/>
  <c r="Y35" i="27" s="1"/>
  <c r="V39" i="27"/>
  <c r="W39" i="27" s="1"/>
  <c r="X39" i="27" s="1"/>
  <c r="Y39" i="27" s="1"/>
  <c r="V24" i="27"/>
  <c r="W24" i="27" s="1"/>
  <c r="X24" i="27" s="1"/>
  <c r="Y24" i="27" s="1"/>
  <c r="J24" i="27"/>
  <c r="K24" i="27" s="1"/>
  <c r="L24" i="27" s="1"/>
  <c r="M24" i="27" s="1"/>
  <c r="AH24" i="27"/>
  <c r="AI24" i="27" s="1"/>
  <c r="AJ24" i="27" s="1"/>
  <c r="AK24" i="27" s="1"/>
  <c r="AH26" i="27"/>
  <c r="AI26" i="27" s="1"/>
  <c r="AJ26" i="27" s="1"/>
  <c r="AK26" i="27" s="1"/>
  <c r="V27" i="27"/>
  <c r="W27" i="27" s="1"/>
  <c r="X27" i="27" s="1"/>
  <c r="Y27" i="27" s="1"/>
  <c r="AH28" i="27"/>
  <c r="AI28" i="27" s="1"/>
  <c r="AJ28" i="27" s="1"/>
  <c r="AK28" i="27" s="1"/>
  <c r="J32" i="27"/>
  <c r="K32" i="27" s="1"/>
  <c r="L32" i="27" s="1"/>
  <c r="M32" i="27" s="1"/>
  <c r="V34" i="27"/>
  <c r="W34" i="27" s="1"/>
  <c r="X34" i="27" s="1"/>
  <c r="Y34" i="27" s="1"/>
  <c r="AG20" i="28"/>
  <c r="AH20" i="28" s="1"/>
  <c r="AI20" i="28" s="1"/>
  <c r="AJ20" i="28" s="1"/>
  <c r="V12" i="28"/>
  <c r="W12" i="28" s="1"/>
  <c r="X12" i="28" s="1"/>
  <c r="Y12" i="28" s="1"/>
  <c r="BN16" i="28"/>
  <c r="BO16" i="28" s="1"/>
  <c r="BP16" i="28" s="1"/>
  <c r="BQ16" i="28" s="1"/>
  <c r="AG24" i="28"/>
  <c r="AH24" i="28" s="1"/>
  <c r="AI24" i="28" s="1"/>
  <c r="AJ24" i="28" s="1"/>
  <c r="BC24" i="28"/>
  <c r="BD24" i="28" s="1"/>
  <c r="BE24" i="28" s="1"/>
  <c r="BF24" i="28" s="1"/>
  <c r="AG32" i="28"/>
  <c r="AH32" i="28" s="1"/>
  <c r="AI32" i="28" s="1"/>
  <c r="AJ32" i="28" s="1"/>
  <c r="BC32" i="28"/>
  <c r="BD32" i="28" s="1"/>
  <c r="BE32" i="28" s="1"/>
  <c r="BF32" i="28" s="1"/>
  <c r="K33" i="28"/>
  <c r="L33" i="28" s="1"/>
  <c r="M33" i="28" s="1"/>
  <c r="N33" i="28" s="1"/>
  <c r="AG33" i="28"/>
  <c r="AH33" i="28" s="1"/>
  <c r="AI33" i="28" s="1"/>
  <c r="AJ33" i="28" s="1"/>
  <c r="BC33" i="28"/>
  <c r="BD33" i="28" s="1"/>
  <c r="BE33" i="28" s="1"/>
  <c r="BF33" i="28" s="1"/>
  <c r="K34" i="28"/>
  <c r="L34" i="28" s="1"/>
  <c r="M34" i="28" s="1"/>
  <c r="N34" i="28" s="1"/>
  <c r="AG34" i="28"/>
  <c r="AH34" i="28" s="1"/>
  <c r="AI34" i="28" s="1"/>
  <c r="AJ34" i="28" s="1"/>
  <c r="BC34" i="28"/>
  <c r="BD34" i="28" s="1"/>
  <c r="BE34" i="28" s="1"/>
  <c r="BF34" i="28" s="1"/>
  <c r="K35" i="28"/>
  <c r="L35" i="28" s="1"/>
  <c r="M35" i="28" s="1"/>
  <c r="N35" i="28" s="1"/>
  <c r="AG12" i="28"/>
  <c r="AH12" i="28" s="1"/>
  <c r="AI12" i="28" s="1"/>
  <c r="AJ12" i="28" s="1"/>
  <c r="AG14" i="28"/>
  <c r="AH14" i="28" s="1"/>
  <c r="AI14" i="28" s="1"/>
  <c r="AJ14" i="28" s="1"/>
  <c r="BC14" i="28"/>
  <c r="BD14" i="28" s="1"/>
  <c r="BE14" i="28" s="1"/>
  <c r="BF14" i="28" s="1"/>
  <c r="V14" i="27"/>
  <c r="W14" i="27" s="1"/>
  <c r="X14" i="27" s="1"/>
  <c r="Y14" i="27" s="1"/>
  <c r="AH15" i="27"/>
  <c r="AI15" i="27" s="1"/>
  <c r="AJ15" i="27" s="1"/>
  <c r="AK15" i="27" s="1"/>
  <c r="V16" i="27"/>
  <c r="W16" i="27" s="1"/>
  <c r="X16" i="27" s="1"/>
  <c r="Y16" i="27" s="1"/>
  <c r="AH19" i="27"/>
  <c r="AI19" i="27" s="1"/>
  <c r="AJ19" i="27" s="1"/>
  <c r="AK19" i="27" s="1"/>
  <c r="V22" i="27"/>
  <c r="W22" i="27" s="1"/>
  <c r="X22" i="27" s="1"/>
  <c r="Y22" i="27" s="1"/>
  <c r="AH23" i="27"/>
  <c r="AI23" i="27" s="1"/>
  <c r="AJ23" i="27" s="1"/>
  <c r="AK23" i="27" s="1"/>
  <c r="AH39" i="27"/>
  <c r="AI39" i="27" s="1"/>
  <c r="AJ39" i="27" s="1"/>
  <c r="AK39" i="27" s="1"/>
  <c r="V44" i="27"/>
  <c r="W44" i="27" s="1"/>
  <c r="X44" i="27" s="1"/>
  <c r="Y44" i="27" s="1"/>
  <c r="J27" i="27"/>
  <c r="K27" i="27" s="1"/>
  <c r="L27" i="27" s="1"/>
  <c r="M27" i="27" s="1"/>
  <c r="J43" i="27"/>
  <c r="K43" i="27" s="1"/>
  <c r="L43" i="27" s="1"/>
  <c r="M43" i="27" s="1"/>
  <c r="J13" i="27"/>
  <c r="K13" i="27" s="1"/>
  <c r="L13" i="27" s="1"/>
  <c r="M13" i="27" s="1"/>
  <c r="J15" i="27"/>
  <c r="K15" i="27" s="1"/>
  <c r="L15" i="27" s="1"/>
  <c r="M15" i="27" s="1"/>
  <c r="J21" i="27"/>
  <c r="K21" i="27" s="1"/>
  <c r="L21" i="27" s="1"/>
  <c r="M21" i="27" s="1"/>
  <c r="J34" i="27"/>
  <c r="K34" i="27" s="1"/>
  <c r="L34" i="27" s="1"/>
  <c r="M34" i="27" s="1"/>
  <c r="J38" i="27"/>
  <c r="K38" i="27" s="1"/>
  <c r="L38" i="27" s="1"/>
  <c r="M38" i="27" s="1"/>
  <c r="CJ27" i="28"/>
  <c r="CJ28" i="28"/>
  <c r="CJ29" i="28"/>
  <c r="CJ31" i="28"/>
  <c r="BY24" i="28"/>
  <c r="BY32" i="28"/>
  <c r="BY33" i="28"/>
  <c r="BY34" i="28"/>
  <c r="BY12" i="28"/>
  <c r="BY13" i="28"/>
  <c r="BY20" i="28"/>
  <c r="BY21" i="28"/>
  <c r="BC35" i="28"/>
  <c r="BC38" i="28"/>
  <c r="BC43" i="28"/>
  <c r="AR16" i="28"/>
  <c r="AS16" i="28" s="1"/>
  <c r="AT16" i="28" s="1"/>
  <c r="AU16" i="28" s="1"/>
  <c r="AG22" i="28"/>
  <c r="AH22" i="28" s="1"/>
  <c r="AI22" i="28" s="1"/>
  <c r="AJ22" i="28" s="1"/>
  <c r="AG35" i="28"/>
  <c r="AH35" i="28" s="1"/>
  <c r="AI35" i="28" s="1"/>
  <c r="AJ35" i="28" s="1"/>
  <c r="AG38" i="28"/>
  <c r="AH38" i="28" s="1"/>
  <c r="AI38" i="28" s="1"/>
  <c r="AJ38" i="28" s="1"/>
  <c r="V16" i="28"/>
  <c r="W16" i="28" s="1"/>
  <c r="X16" i="28" s="1"/>
  <c r="Y16" i="28" s="1"/>
  <c r="V20" i="28"/>
  <c r="W20" i="28" s="1"/>
  <c r="X20" i="28" s="1"/>
  <c r="Y20" i="28" s="1"/>
  <c r="K12" i="28"/>
  <c r="L12" i="28" s="1"/>
  <c r="M12" i="28" s="1"/>
  <c r="N12" i="28" s="1"/>
  <c r="K14" i="28"/>
  <c r="L14" i="28" s="1"/>
  <c r="M14" i="28" s="1"/>
  <c r="N14" i="28" s="1"/>
  <c r="K20" i="28"/>
  <c r="L20" i="28" s="1"/>
  <c r="M20" i="28" s="1"/>
  <c r="N20" i="28" s="1"/>
  <c r="K15" i="28"/>
  <c r="L15" i="28" s="1"/>
  <c r="M15" i="28" s="1"/>
  <c r="N15" i="28" s="1"/>
  <c r="K21" i="28"/>
  <c r="L21" i="28" s="1"/>
  <c r="M21" i="28" s="1"/>
  <c r="N21" i="28" s="1"/>
  <c r="K36" i="28"/>
  <c r="L36" i="28" s="1"/>
  <c r="M36" i="28" s="1"/>
  <c r="N36" i="28" s="1"/>
  <c r="K37" i="28"/>
  <c r="L37" i="28" s="1"/>
  <c r="M37" i="28" s="1"/>
  <c r="N37" i="28" s="1"/>
  <c r="K38" i="28"/>
  <c r="L38" i="28" s="1"/>
  <c r="M38" i="28" s="1"/>
  <c r="N38" i="28" s="1"/>
  <c r="BY35" i="28"/>
  <c r="AG40" i="28"/>
  <c r="AH40" i="28" s="1"/>
  <c r="AI40" i="28" s="1"/>
  <c r="AJ40" i="28" s="1"/>
  <c r="BC40" i="28"/>
  <c r="BY40" i="28"/>
  <c r="K41" i="28"/>
  <c r="L41" i="28" s="1"/>
  <c r="M41" i="28" s="1"/>
  <c r="N41" i="28" s="1"/>
  <c r="AG41" i="28"/>
  <c r="AH41" i="28" s="1"/>
  <c r="AI41" i="28" s="1"/>
  <c r="AJ41" i="28" s="1"/>
  <c r="BC41" i="28"/>
  <c r="BY41" i="28"/>
  <c r="K42" i="28"/>
  <c r="L42" i="28" s="1"/>
  <c r="M42" i="28" s="1"/>
  <c r="N42" i="28" s="1"/>
  <c r="AG42" i="28"/>
  <c r="AH42" i="28" s="1"/>
  <c r="AI42" i="28" s="1"/>
  <c r="AJ42" i="28" s="1"/>
  <c r="BC42" i="28"/>
  <c r="AG43" i="28"/>
  <c r="AH43" i="28" s="1"/>
  <c r="AI43" i="28" s="1"/>
  <c r="AJ43" i="28" s="1"/>
  <c r="V40" i="27"/>
  <c r="W40" i="27" s="1"/>
  <c r="X40" i="27" s="1"/>
  <c r="Y40" i="27" s="1"/>
  <c r="V42" i="27"/>
  <c r="W42" i="27" s="1"/>
  <c r="X42" i="27" s="1"/>
  <c r="Y42" i="27" s="1"/>
  <c r="V13" i="27"/>
  <c r="W13" i="27" s="1"/>
  <c r="X13" i="27" s="1"/>
  <c r="Y13" i="27" s="1"/>
  <c r="J14" i="27"/>
  <c r="K14" i="27" s="1"/>
  <c r="L14" i="27" s="1"/>
  <c r="M14" i="27" s="1"/>
  <c r="J16" i="27"/>
  <c r="K16" i="27" s="1"/>
  <c r="L16" i="27" s="1"/>
  <c r="M16" i="27" s="1"/>
  <c r="J17" i="27"/>
  <c r="K17" i="27" s="1"/>
  <c r="L17" i="27" s="1"/>
  <c r="M17" i="27" s="1"/>
  <c r="J19" i="27"/>
  <c r="K19" i="27" s="1"/>
  <c r="L19" i="27" s="1"/>
  <c r="M19" i="27" s="1"/>
  <c r="V28" i="27"/>
  <c r="W28" i="27" s="1"/>
  <c r="X28" i="27" s="1"/>
  <c r="Y28" i="27" s="1"/>
  <c r="J29" i="27"/>
  <c r="K29" i="27" s="1"/>
  <c r="L29" i="27" s="1"/>
  <c r="M29" i="27" s="1"/>
  <c r="V30" i="27"/>
  <c r="W30" i="27" s="1"/>
  <c r="X30" i="27" s="1"/>
  <c r="Y30" i="27" s="1"/>
  <c r="J31" i="27"/>
  <c r="K31" i="27" s="1"/>
  <c r="L31" i="27" s="1"/>
  <c r="M31" i="27" s="1"/>
  <c r="AH31" i="27"/>
  <c r="AI31" i="27" s="1"/>
  <c r="AJ31" i="27" s="1"/>
  <c r="AK31" i="27" s="1"/>
  <c r="J40" i="27"/>
  <c r="K40" i="27" s="1"/>
  <c r="L40" i="27" s="1"/>
  <c r="M40" i="27" s="1"/>
  <c r="AH40" i="27"/>
  <c r="AI40" i="27" s="1"/>
  <c r="AJ40" i="27" s="1"/>
  <c r="AK40" i="27" s="1"/>
  <c r="AH42" i="27"/>
  <c r="AI42" i="27" s="1"/>
  <c r="AJ42" i="27" s="1"/>
  <c r="AK42" i="27" s="1"/>
  <c r="BC13" i="28"/>
  <c r="AG15" i="28"/>
  <c r="AH15" i="28" s="1"/>
  <c r="AI15" i="28" s="1"/>
  <c r="AJ15" i="28" s="1"/>
  <c r="BY15" i="28"/>
  <c r="K16" i="28"/>
  <c r="L16" i="28" s="1"/>
  <c r="M16" i="28" s="1"/>
  <c r="N16" i="28" s="1"/>
  <c r="BC19" i="28"/>
  <c r="BN20" i="28"/>
  <c r="AG27" i="28"/>
  <c r="AH27" i="28" s="1"/>
  <c r="AI27" i="28" s="1"/>
  <c r="AJ27" i="28" s="1"/>
  <c r="BC27" i="28"/>
  <c r="BY27" i="28"/>
  <c r="K28" i="28"/>
  <c r="L28" i="28" s="1"/>
  <c r="M28" i="28" s="1"/>
  <c r="N28" i="28" s="1"/>
  <c r="AG28" i="28"/>
  <c r="AH28" i="28" s="1"/>
  <c r="AI28" i="28" s="1"/>
  <c r="AJ28" i="28" s="1"/>
  <c r="BY28" i="28"/>
  <c r="BN35" i="28"/>
  <c r="V36" i="28"/>
  <c r="W36" i="28" s="1"/>
  <c r="X36" i="28" s="1"/>
  <c r="Y36" i="28" s="1"/>
  <c r="AR36" i="28"/>
  <c r="AS36" i="28" s="1"/>
  <c r="AT36" i="28" s="1"/>
  <c r="AU36" i="28" s="1"/>
  <c r="CJ38" i="28"/>
  <c r="V39" i="28"/>
  <c r="W39" i="28" s="1"/>
  <c r="X39" i="28" s="1"/>
  <c r="Y39" i="28" s="1"/>
  <c r="AR39" i="28"/>
  <c r="AS39" i="28" s="1"/>
  <c r="AT39" i="28" s="1"/>
  <c r="AU39" i="28" s="1"/>
  <c r="BN39" i="28"/>
  <c r="CJ39" i="28"/>
  <c r="V43" i="28"/>
  <c r="W43" i="28" s="1"/>
  <c r="X43" i="28" s="1"/>
  <c r="Y43" i="28" s="1"/>
  <c r="AR43" i="28"/>
  <c r="AS43" i="28" s="1"/>
  <c r="AT43" i="28" s="1"/>
  <c r="AU43" i="28" s="1"/>
  <c r="BY43" i="28"/>
  <c r="K44" i="28"/>
  <c r="L44" i="28" s="1"/>
  <c r="M44" i="28" s="1"/>
  <c r="N44" i="28" s="1"/>
  <c r="AG44" i="28"/>
  <c r="AH44" i="28" s="1"/>
  <c r="AI44" i="28" s="1"/>
  <c r="AJ44" i="28" s="1"/>
  <c r="BY44" i="28"/>
  <c r="AH16" i="27"/>
  <c r="AI16" i="27" s="1"/>
  <c r="AJ16" i="27" s="1"/>
  <c r="AK16" i="27" s="1"/>
  <c r="V19" i="27"/>
  <c r="W19" i="27" s="1"/>
  <c r="X19" i="27" s="1"/>
  <c r="Y19" i="27" s="1"/>
  <c r="J22" i="27"/>
  <c r="K22" i="27" s="1"/>
  <c r="L22" i="27" s="1"/>
  <c r="M22" i="27" s="1"/>
  <c r="V23" i="27"/>
  <c r="W23" i="27" s="1"/>
  <c r="X23" i="27" s="1"/>
  <c r="Y23" i="27" s="1"/>
  <c r="AH35" i="27"/>
  <c r="AI35" i="27" s="1"/>
  <c r="AJ35" i="27" s="1"/>
  <c r="AK35" i="27" s="1"/>
  <c r="V36" i="27"/>
  <c r="W36" i="27" s="1"/>
  <c r="X36" i="27" s="1"/>
  <c r="Y36" i="27" s="1"/>
  <c r="J37" i="27"/>
  <c r="K37" i="27" s="1"/>
  <c r="L37" i="27" s="1"/>
  <c r="M37" i="27" s="1"/>
  <c r="AH37" i="27"/>
  <c r="AI37" i="27" s="1"/>
  <c r="AJ37" i="27" s="1"/>
  <c r="AK37" i="27" s="1"/>
  <c r="J39" i="27"/>
  <c r="K39" i="27" s="1"/>
  <c r="L39" i="27" s="1"/>
  <c r="M39" i="27" s="1"/>
  <c r="BN12" i="28"/>
  <c r="CJ12" i="28"/>
  <c r="BC20" i="28"/>
  <c r="CJ20" i="28"/>
  <c r="V21" i="28"/>
  <c r="W21" i="28" s="1"/>
  <c r="X21" i="28" s="1"/>
  <c r="Y21" i="28" s="1"/>
  <c r="AR21" i="28"/>
  <c r="AS21" i="28" s="1"/>
  <c r="AT21" i="28" s="1"/>
  <c r="AU21" i="28" s="1"/>
  <c r="BN21" i="28"/>
  <c r="V22" i="28"/>
  <c r="W22" i="28" s="1"/>
  <c r="X22" i="28" s="1"/>
  <c r="Y22" i="28" s="1"/>
  <c r="AR22" i="28"/>
  <c r="AS22" i="28" s="1"/>
  <c r="AT22" i="28" s="1"/>
  <c r="AU22" i="28" s="1"/>
  <c r="BN22" i="28"/>
  <c r="BN23" i="28"/>
  <c r="K30" i="28"/>
  <c r="L30" i="28" s="1"/>
  <c r="M30" i="28" s="1"/>
  <c r="N30" i="28" s="1"/>
  <c r="AG30" i="28"/>
  <c r="AH30" i="28" s="1"/>
  <c r="AI30" i="28" s="1"/>
  <c r="AJ30" i="28" s="1"/>
  <c r="BC30" i="28"/>
  <c r="BY30" i="28"/>
  <c r="CJ43" i="28"/>
  <c r="K32" i="30"/>
  <c r="L32" i="30" s="1"/>
  <c r="M32" i="30" s="1"/>
  <c r="K22" i="30"/>
  <c r="L22" i="30" s="1"/>
  <c r="M22" i="30" s="1"/>
  <c r="K10" i="30"/>
  <c r="L10" i="30" s="1"/>
  <c r="M10" i="30" s="1"/>
  <c r="AH29" i="27"/>
  <c r="AI29" i="27" s="1"/>
  <c r="AJ29" i="27" s="1"/>
  <c r="AK29" i="27" s="1"/>
  <c r="K25" i="28"/>
  <c r="L25" i="28" s="1"/>
  <c r="M25" i="28" s="1"/>
  <c r="N25" i="28" s="1"/>
  <c r="AG25" i="28"/>
  <c r="AH25" i="28" s="1"/>
  <c r="AI25" i="28" s="1"/>
  <c r="AJ25" i="28" s="1"/>
  <c r="BC25" i="28"/>
  <c r="BY25" i="28"/>
  <c r="K34" i="30"/>
  <c r="L34" i="30" s="1"/>
  <c r="M34" i="30" s="1"/>
  <c r="K23" i="30"/>
  <c r="L23" i="30" s="1"/>
  <c r="M23" i="30" s="1"/>
  <c r="K11" i="30"/>
  <c r="L11" i="30" s="1"/>
  <c r="M11" i="30" s="1"/>
  <c r="K11" i="31"/>
  <c r="L11" i="31" s="1"/>
  <c r="M11" i="31" s="1"/>
  <c r="J35" i="27"/>
  <c r="K35" i="27" s="1"/>
  <c r="L35" i="27" s="1"/>
  <c r="M35" i="27" s="1"/>
  <c r="K15" i="31"/>
  <c r="L15" i="31" s="1"/>
  <c r="M15" i="31" s="1"/>
  <c r="K26" i="30"/>
  <c r="L26" i="30" s="1"/>
  <c r="M26" i="30" s="1"/>
  <c r="K14" i="30"/>
  <c r="L14" i="30" s="1"/>
  <c r="M14" i="30" s="1"/>
  <c r="AH12" i="27"/>
  <c r="AI12" i="27" s="1"/>
  <c r="AJ12" i="27" s="1"/>
  <c r="AK12" i="27" s="1"/>
  <c r="AH13" i="27"/>
  <c r="AI13" i="27" s="1"/>
  <c r="AJ13" i="27" s="1"/>
  <c r="AK13" i="27" s="1"/>
  <c r="AH17" i="27"/>
  <c r="AI17" i="27" s="1"/>
  <c r="AJ17" i="27" s="1"/>
  <c r="AK17" i="27" s="1"/>
  <c r="V18" i="27"/>
  <c r="W18" i="27" s="1"/>
  <c r="X18" i="27" s="1"/>
  <c r="Y18" i="27" s="1"/>
  <c r="AH20" i="27"/>
  <c r="AI20" i="27" s="1"/>
  <c r="AJ20" i="27" s="1"/>
  <c r="AK20" i="27" s="1"/>
  <c r="AH21" i="27"/>
  <c r="AI21" i="27" s="1"/>
  <c r="AJ21" i="27" s="1"/>
  <c r="AK21" i="27" s="1"/>
  <c r="J25" i="27"/>
  <c r="K25" i="27" s="1"/>
  <c r="L25" i="27" s="1"/>
  <c r="M25" i="27" s="1"/>
  <c r="AH25" i="27"/>
  <c r="AI25" i="27" s="1"/>
  <c r="AJ25" i="27" s="1"/>
  <c r="AK25" i="27" s="1"/>
  <c r="V26" i="27"/>
  <c r="W26" i="27" s="1"/>
  <c r="X26" i="27" s="1"/>
  <c r="Y26" i="27" s="1"/>
  <c r="V29" i="27"/>
  <c r="W29" i="27" s="1"/>
  <c r="X29" i="27" s="1"/>
  <c r="Y29" i="27" s="1"/>
  <c r="J30" i="27"/>
  <c r="K30" i="27" s="1"/>
  <c r="L30" i="27" s="1"/>
  <c r="M30" i="27" s="1"/>
  <c r="AH33" i="27"/>
  <c r="AI33" i="27" s="1"/>
  <c r="AJ33" i="27" s="1"/>
  <c r="AK33" i="27" s="1"/>
  <c r="V37" i="27"/>
  <c r="W37" i="27" s="1"/>
  <c r="X37" i="27" s="1"/>
  <c r="Y37" i="27" s="1"/>
  <c r="J41" i="27"/>
  <c r="K41" i="27" s="1"/>
  <c r="L41" i="27" s="1"/>
  <c r="M41" i="27" s="1"/>
  <c r="AH41" i="27"/>
  <c r="AI41" i="27" s="1"/>
  <c r="AJ41" i="27" s="1"/>
  <c r="AK41" i="27" s="1"/>
  <c r="V43" i="27"/>
  <c r="W43" i="27" s="1"/>
  <c r="X43" i="27" s="1"/>
  <c r="Y43" i="27" s="1"/>
  <c r="AH44" i="27"/>
  <c r="AI44" i="27" s="1"/>
  <c r="AJ44" i="27" s="1"/>
  <c r="AK44" i="27" s="1"/>
  <c r="K13" i="28"/>
  <c r="L13" i="28" s="1"/>
  <c r="M13" i="28" s="1"/>
  <c r="N13" i="28" s="1"/>
  <c r="AG13" i="28"/>
  <c r="BY14" i="28"/>
  <c r="BN15" i="28"/>
  <c r="CJ15" i="28"/>
  <c r="AG19" i="28"/>
  <c r="BY22" i="28"/>
  <c r="AG23" i="28"/>
  <c r="BC23" i="28"/>
  <c r="K26" i="28"/>
  <c r="L26" i="28" s="1"/>
  <c r="M26" i="28" s="1"/>
  <c r="N26" i="28" s="1"/>
  <c r="AG26" i="28"/>
  <c r="BC26" i="28"/>
  <c r="BY26" i="28"/>
  <c r="CJ30" i="28"/>
  <c r="AR37" i="28"/>
  <c r="AS37" i="28" s="1"/>
  <c r="AT37" i="28" s="1"/>
  <c r="AU37" i="28" s="1"/>
  <c r="BN37" i="28"/>
  <c r="BN43" i="28"/>
  <c r="CJ16" i="28"/>
  <c r="V17" i="28"/>
  <c r="W17" i="28" s="1"/>
  <c r="X17" i="28" s="1"/>
  <c r="Y17" i="28" s="1"/>
  <c r="AR17" i="28"/>
  <c r="AS17" i="28" s="1"/>
  <c r="AT17" i="28" s="1"/>
  <c r="AU17" i="28" s="1"/>
  <c r="BN17" i="28"/>
  <c r="CJ17" i="28"/>
  <c r="V18" i="28"/>
  <c r="W18" i="28" s="1"/>
  <c r="X18" i="28" s="1"/>
  <c r="Y18" i="28" s="1"/>
  <c r="AR18" i="28"/>
  <c r="BN18" i="28"/>
  <c r="CJ18" i="28"/>
  <c r="BY19" i="28"/>
  <c r="AR20" i="28"/>
  <c r="AS20" i="28" s="1"/>
  <c r="AT20" i="28" s="1"/>
  <c r="AU20" i="28" s="1"/>
  <c r="AG21" i="28"/>
  <c r="AH21" i="28" s="1"/>
  <c r="AI21" i="28" s="1"/>
  <c r="AJ21" i="28" s="1"/>
  <c r="V23" i="28"/>
  <c r="K27" i="28"/>
  <c r="L27" i="28" s="1"/>
  <c r="M27" i="28" s="1"/>
  <c r="N27" i="28" s="1"/>
  <c r="K29" i="28"/>
  <c r="L29" i="28" s="1"/>
  <c r="M29" i="28" s="1"/>
  <c r="N29" i="28" s="1"/>
  <c r="AG29" i="28"/>
  <c r="AH29" i="28" s="1"/>
  <c r="AI29" i="28" s="1"/>
  <c r="AJ29" i="28" s="1"/>
  <c r="BY29" i="28"/>
  <c r="K31" i="28"/>
  <c r="L31" i="28" s="1"/>
  <c r="M31" i="28" s="1"/>
  <c r="N31" i="28" s="1"/>
  <c r="AG31" i="28"/>
  <c r="BC31" i="28"/>
  <c r="BY31" i="28"/>
  <c r="K32" i="28"/>
  <c r="L32" i="28" s="1"/>
  <c r="M32" i="28" s="1"/>
  <c r="N32" i="28" s="1"/>
  <c r="AR35" i="28"/>
  <c r="AS35" i="28" s="1"/>
  <c r="AT35" i="28" s="1"/>
  <c r="AU35" i="28" s="1"/>
  <c r="CJ35" i="28"/>
  <c r="BN36" i="28"/>
  <c r="AG37" i="28"/>
  <c r="AH37" i="28" s="1"/>
  <c r="AI37" i="28" s="1"/>
  <c r="AJ37" i="28" s="1"/>
  <c r="BC37" i="28"/>
  <c r="CJ37" i="28"/>
  <c r="V38" i="28"/>
  <c r="W38" i="28" s="1"/>
  <c r="X38" i="28" s="1"/>
  <c r="Y38" i="28" s="1"/>
  <c r="AR38" i="28"/>
  <c r="BY38" i="28"/>
  <c r="K39" i="28"/>
  <c r="L39" i="28" s="1"/>
  <c r="M39" i="28" s="1"/>
  <c r="N39" i="28" s="1"/>
  <c r="AG39" i="28"/>
  <c r="BC39" i="28"/>
  <c r="BY39" i="28"/>
  <c r="K40" i="28"/>
  <c r="L40" i="28" s="1"/>
  <c r="M40" i="28" s="1"/>
  <c r="N40" i="28" s="1"/>
  <c r="BN44" i="28"/>
  <c r="CJ44" i="28"/>
  <c r="K31" i="30"/>
  <c r="L31" i="30" s="1"/>
  <c r="M31" i="30" s="1"/>
  <c r="K21" i="30"/>
  <c r="L21" i="30" s="1"/>
  <c r="M21" i="30" s="1"/>
  <c r="K9" i="30"/>
  <c r="L9" i="30" s="1"/>
  <c r="M9" i="30" s="1"/>
  <c r="K37" i="30"/>
  <c r="L37" i="30" s="1"/>
  <c r="M37" i="30" s="1"/>
  <c r="K27" i="30"/>
  <c r="L27" i="30" s="1"/>
  <c r="M27" i="30" s="1"/>
  <c r="K15" i="30"/>
  <c r="L15" i="30" s="1"/>
  <c r="M15" i="30" s="1"/>
  <c r="AG36" i="28"/>
  <c r="BC36" i="28"/>
  <c r="CJ36" i="28"/>
  <c r="V37" i="28"/>
  <c r="W37" i="28" s="1"/>
  <c r="X37" i="28" s="1"/>
  <c r="Y37" i="28" s="1"/>
  <c r="BY37" i="28"/>
  <c r="BN38" i="28"/>
  <c r="BY42" i="28"/>
  <c r="K43" i="28"/>
  <c r="L43" i="28" s="1"/>
  <c r="M43" i="28" s="1"/>
  <c r="N43" i="28" s="1"/>
  <c r="BC44" i="28"/>
  <c r="K28" i="30"/>
  <c r="L28" i="30" s="1"/>
  <c r="M28" i="30" s="1"/>
  <c r="K16" i="30"/>
  <c r="L16" i="30" s="1"/>
  <c r="M16" i="30" s="1"/>
  <c r="AT29" i="28"/>
  <c r="AU29" i="28" s="1"/>
  <c r="V12" i="27"/>
  <c r="J18" i="27"/>
  <c r="V21" i="27"/>
  <c r="J23" i="27"/>
  <c r="K23" i="27" s="1"/>
  <c r="L23" i="27" s="1"/>
  <c r="M23" i="27" s="1"/>
  <c r="BC15" i="28"/>
  <c r="AG16" i="28"/>
  <c r="BC16" i="28"/>
  <c r="BY16" i="28"/>
  <c r="K17" i="28"/>
  <c r="AG17" i="28"/>
  <c r="BC17" i="28"/>
  <c r="BY17" i="28"/>
  <c r="K18" i="28"/>
  <c r="AG18" i="28"/>
  <c r="BC18" i="28"/>
  <c r="BY18" i="28"/>
  <c r="K19" i="28"/>
  <c r="L19" i="28" s="1"/>
  <c r="M19" i="28" s="1"/>
  <c r="N19" i="28" s="1"/>
  <c r="BC28" i="28"/>
  <c r="BC29" i="28"/>
  <c r="V15" i="27"/>
  <c r="W15" i="27" s="1"/>
  <c r="X15" i="27" s="1"/>
  <c r="Y15" i="27" s="1"/>
  <c r="AH18" i="27"/>
  <c r="V20" i="27"/>
  <c r="J26" i="27"/>
  <c r="AH27" i="27"/>
  <c r="V31" i="27"/>
  <c r="W31" i="27" s="1"/>
  <c r="X31" i="27" s="1"/>
  <c r="Y31" i="27" s="1"/>
  <c r="J33" i="27"/>
  <c r="AH36" i="27"/>
  <c r="V38" i="27"/>
  <c r="J42" i="27"/>
  <c r="AH43" i="27"/>
  <c r="AR12" i="28"/>
  <c r="CJ21" i="28"/>
  <c r="CJ22" i="28"/>
  <c r="BY23" i="28"/>
  <c r="J12" i="27"/>
  <c r="AH14" i="27"/>
  <c r="AI14" i="27" s="1"/>
  <c r="AJ14" i="27" s="1"/>
  <c r="AK14" i="27" s="1"/>
  <c r="V17" i="27"/>
  <c r="J20" i="27"/>
  <c r="K20" i="27" s="1"/>
  <c r="L20" i="27" s="1"/>
  <c r="M20" i="27" s="1"/>
  <c r="AH22" i="27"/>
  <c r="AI22" i="27" s="1"/>
  <c r="AJ22" i="27" s="1"/>
  <c r="AK22" i="27" s="1"/>
  <c r="V25" i="27"/>
  <c r="J28" i="27"/>
  <c r="K28" i="27" s="1"/>
  <c r="L28" i="27" s="1"/>
  <c r="M28" i="27" s="1"/>
  <c r="AH30" i="27"/>
  <c r="AI30" i="27" s="1"/>
  <c r="AJ30" i="27" s="1"/>
  <c r="AK30" i="27" s="1"/>
  <c r="V33" i="27"/>
  <c r="J36" i="27"/>
  <c r="K36" i="27" s="1"/>
  <c r="L36" i="27" s="1"/>
  <c r="M36" i="27" s="1"/>
  <c r="AH38" i="27"/>
  <c r="AI38" i="27" s="1"/>
  <c r="AJ38" i="27" s="1"/>
  <c r="AK38" i="27" s="1"/>
  <c r="V41" i="27"/>
  <c r="J44" i="27"/>
  <c r="K44" i="27" s="1"/>
  <c r="L44" i="27" s="1"/>
  <c r="M44" i="27" s="1"/>
  <c r="BC12" i="28"/>
  <c r="V19" i="28"/>
  <c r="AR19" i="28"/>
  <c r="BN19" i="28"/>
  <c r="CJ19" i="28"/>
  <c r="BC21" i="28"/>
  <c r="K22" i="28"/>
  <c r="BC22" i="28"/>
  <c r="K23" i="28"/>
  <c r="L23" i="28" s="1"/>
  <c r="M23" i="28" s="1"/>
  <c r="N23" i="28" s="1"/>
  <c r="AR23" i="28"/>
  <c r="CJ23" i="28"/>
  <c r="V28" i="28"/>
  <c r="BN28" i="28"/>
  <c r="V29" i="28"/>
  <c r="BN29" i="28"/>
  <c r="V30" i="28"/>
  <c r="BN30" i="28"/>
  <c r="V24" i="28"/>
  <c r="AR24" i="28"/>
  <c r="BN24" i="28"/>
  <c r="CJ24" i="28"/>
  <c r="V25" i="28"/>
  <c r="AR25" i="28"/>
  <c r="BN25" i="28"/>
  <c r="CJ25" i="28"/>
  <c r="V26" i="28"/>
  <c r="AR26" i="28"/>
  <c r="BN26" i="28"/>
  <c r="CJ26" i="28"/>
  <c r="AR30" i="28"/>
  <c r="V32" i="28"/>
  <c r="AR32" i="28"/>
  <c r="BN32" i="28"/>
  <c r="CJ32" i="28"/>
  <c r="V33" i="28"/>
  <c r="AR33" i="28"/>
  <c r="BN33" i="28"/>
  <c r="CJ33" i="28"/>
  <c r="V34" i="28"/>
  <c r="AR34" i="28"/>
  <c r="BN34" i="28"/>
  <c r="CJ34" i="28"/>
  <c r="V40" i="28"/>
  <c r="AR40" i="28"/>
  <c r="BN40" i="28"/>
  <c r="CJ40" i="28"/>
  <c r="V41" i="28"/>
  <c r="AR41" i="28"/>
  <c r="BN41" i="28"/>
  <c r="CJ41" i="28"/>
  <c r="V42" i="28"/>
  <c r="AR42" i="28"/>
  <c r="BN42" i="28"/>
  <c r="CJ42" i="28"/>
  <c r="AR13" i="28"/>
  <c r="AR14" i="28"/>
  <c r="AR15" i="28"/>
  <c r="CJ13" i="28"/>
  <c r="CJ14" i="28"/>
  <c r="V13" i="28"/>
  <c r="BN13" i="28"/>
  <c r="V14" i="28"/>
  <c r="BN14" i="28"/>
  <c r="V15" i="28"/>
  <c r="CK14" i="28" l="1"/>
  <c r="CL14" i="28" s="1"/>
  <c r="CM14" i="28" s="1"/>
  <c r="CK41" i="28"/>
  <c r="CL41" i="28" s="1"/>
  <c r="CM41" i="28" s="1"/>
  <c r="CK34" i="28"/>
  <c r="CL34" i="28" s="1"/>
  <c r="CM34" i="28" s="1"/>
  <c r="CK32" i="28"/>
  <c r="CL32" i="28" s="1"/>
  <c r="CM32" i="28" s="1"/>
  <c r="CK23" i="28"/>
  <c r="CL23" i="28" s="1"/>
  <c r="CM23" i="28" s="1"/>
  <c r="CK22" i="28"/>
  <c r="CL22" i="28" s="1"/>
  <c r="CM22" i="28" s="1"/>
  <c r="CK36" i="28"/>
  <c r="CL36" i="28" s="1"/>
  <c r="CM36" i="28" s="1"/>
  <c r="CK37" i="28"/>
  <c r="CL37" i="28" s="1"/>
  <c r="CM37" i="28" s="1"/>
  <c r="CK35" i="28"/>
  <c r="CL35" i="28" s="1"/>
  <c r="CM35" i="28" s="1"/>
  <c r="CK28" i="28"/>
  <c r="CL28" i="28" s="1"/>
  <c r="CM28" i="28" s="1"/>
  <c r="CK13" i="28"/>
  <c r="CL13" i="28" s="1"/>
  <c r="CM13" i="28" s="1"/>
  <c r="CK26" i="28"/>
  <c r="CL26" i="28" s="1"/>
  <c r="CM26" i="28" s="1"/>
  <c r="CK25" i="28"/>
  <c r="CL25" i="28" s="1"/>
  <c r="CM25" i="28" s="1"/>
  <c r="CK24" i="28"/>
  <c r="CL24" i="28" s="1"/>
  <c r="CM24" i="28" s="1"/>
  <c r="CK21" i="28"/>
  <c r="CL21" i="28" s="1"/>
  <c r="CM21" i="28" s="1"/>
  <c r="CK30" i="28"/>
  <c r="CL30" i="28" s="1"/>
  <c r="CM30" i="28" s="1"/>
  <c r="CK12" i="28"/>
  <c r="CL12" i="28" s="1"/>
  <c r="CM12" i="28" s="1"/>
  <c r="CK27" i="28"/>
  <c r="CL27" i="28" s="1"/>
  <c r="CM27" i="28" s="1"/>
  <c r="CK19" i="28"/>
  <c r="CL19" i="28" s="1"/>
  <c r="CM19" i="28" s="1"/>
  <c r="CK44" i="28"/>
  <c r="CL44" i="28" s="1"/>
  <c r="CM44" i="28" s="1"/>
  <c r="CK15" i="28"/>
  <c r="CL15" i="28" s="1"/>
  <c r="CM15" i="28" s="1"/>
  <c r="CK39" i="28"/>
  <c r="CL39" i="28" s="1"/>
  <c r="CM39" i="28" s="1"/>
  <c r="CK38" i="28"/>
  <c r="CL38" i="28" s="1"/>
  <c r="CM38" i="28" s="1"/>
  <c r="CK31" i="28"/>
  <c r="CL31" i="28" s="1"/>
  <c r="CM31" i="28" s="1"/>
  <c r="CK42" i="28"/>
  <c r="CL42" i="28" s="1"/>
  <c r="CM42" i="28" s="1"/>
  <c r="CK40" i="28"/>
  <c r="CL40" i="28" s="1"/>
  <c r="CM40" i="28" s="1"/>
  <c r="CK33" i="28"/>
  <c r="CL33" i="28" s="1"/>
  <c r="CM33" i="28" s="1"/>
  <c r="CK18" i="28"/>
  <c r="CL18" i="28" s="1"/>
  <c r="CM18" i="28" s="1"/>
  <c r="CK17" i="28"/>
  <c r="CL17" i="28" s="1"/>
  <c r="CM17" i="28" s="1"/>
  <c r="CK16" i="28"/>
  <c r="CL16" i="28" s="1"/>
  <c r="CM16" i="28" s="1"/>
  <c r="CK43" i="28"/>
  <c r="CL43" i="28" s="1"/>
  <c r="CM43" i="28" s="1"/>
  <c r="CK20" i="28"/>
  <c r="CL20" i="28" s="1"/>
  <c r="CM20" i="28" s="1"/>
  <c r="CK29" i="28"/>
  <c r="CL29" i="28" s="1"/>
  <c r="CM29" i="28" s="1"/>
  <c r="BZ39" i="28"/>
  <c r="CA39" i="28" s="1"/>
  <c r="CB39" i="28" s="1"/>
  <c r="BZ38" i="28"/>
  <c r="CA38" i="28" s="1"/>
  <c r="CB38" i="28" s="1"/>
  <c r="BZ27" i="28"/>
  <c r="CA27" i="28" s="1"/>
  <c r="CB27" i="28" s="1"/>
  <c r="BZ41" i="28"/>
  <c r="CA41" i="28" s="1"/>
  <c r="CB41" i="28" s="1"/>
  <c r="BZ40" i="28"/>
  <c r="CA40" i="28" s="1"/>
  <c r="CB40" i="28" s="1"/>
  <c r="BZ21" i="28"/>
  <c r="CA21" i="28" s="1"/>
  <c r="CB21" i="28" s="1"/>
  <c r="BZ32" i="28"/>
  <c r="CA32" i="28" s="1"/>
  <c r="CB32" i="28" s="1"/>
  <c r="BZ18" i="28"/>
  <c r="CA18" i="28" s="1"/>
  <c r="CB18" i="28" s="1"/>
  <c r="BZ17" i="28"/>
  <c r="CA17" i="28" s="1"/>
  <c r="CB17" i="28" s="1"/>
  <c r="BZ16" i="28"/>
  <c r="CA16" i="28" s="1"/>
  <c r="CB16" i="28" s="1"/>
  <c r="BZ37" i="28"/>
  <c r="CA37" i="28" s="1"/>
  <c r="CB37" i="28" s="1"/>
  <c r="BZ19" i="28"/>
  <c r="CA19" i="28" s="1"/>
  <c r="CB19" i="28" s="1"/>
  <c r="BZ26" i="28"/>
  <c r="CA26" i="28" s="1"/>
  <c r="CB26" i="28" s="1"/>
  <c r="BZ25" i="28"/>
  <c r="CA25" i="28" s="1"/>
  <c r="CB25" i="28" s="1"/>
  <c r="BZ28" i="28"/>
  <c r="CA28" i="28" s="1"/>
  <c r="CB28" i="28" s="1"/>
  <c r="BZ20" i="28"/>
  <c r="CA20" i="28" s="1"/>
  <c r="CB20" i="28" s="1"/>
  <c r="BZ24" i="28"/>
  <c r="CA24" i="28" s="1"/>
  <c r="CB24" i="28" s="1"/>
  <c r="BZ23" i="28"/>
  <c r="CA23" i="28" s="1"/>
  <c r="CB23" i="28" s="1"/>
  <c r="BZ31" i="28"/>
  <c r="CA31" i="28" s="1"/>
  <c r="CB31" i="28" s="1"/>
  <c r="BZ29" i="28"/>
  <c r="CA29" i="28" s="1"/>
  <c r="CB29" i="28" s="1"/>
  <c r="BZ43" i="28"/>
  <c r="CA43" i="28" s="1"/>
  <c r="CB43" i="28" s="1"/>
  <c r="BZ15" i="28"/>
  <c r="CA15" i="28" s="1"/>
  <c r="CB15" i="28" s="1"/>
  <c r="BZ13" i="28"/>
  <c r="CA13" i="28" s="1"/>
  <c r="CB13" i="28" s="1"/>
  <c r="BZ34" i="28"/>
  <c r="CA34" i="28" s="1"/>
  <c r="CB34" i="28" s="1"/>
  <c r="BZ42" i="28"/>
  <c r="CA42" i="28" s="1"/>
  <c r="CB42" i="28" s="1"/>
  <c r="BZ22" i="28"/>
  <c r="CA22" i="28" s="1"/>
  <c r="CB22" i="28" s="1"/>
  <c r="BZ14" i="28"/>
  <c r="CA14" i="28" s="1"/>
  <c r="CB14" i="28" s="1"/>
  <c r="BZ30" i="28"/>
  <c r="CA30" i="28" s="1"/>
  <c r="CB30" i="28" s="1"/>
  <c r="BZ44" i="28"/>
  <c r="CA44" i="28" s="1"/>
  <c r="CB44" i="28" s="1"/>
  <c r="BZ35" i="28"/>
  <c r="CA35" i="28" s="1"/>
  <c r="CB35" i="28" s="1"/>
  <c r="BZ12" i="28"/>
  <c r="CA12" i="28" s="1"/>
  <c r="CB12" i="28" s="1"/>
  <c r="BZ33" i="28"/>
  <c r="CA33" i="28" s="1"/>
  <c r="CB33" i="28" s="1"/>
  <c r="BO13" i="28"/>
  <c r="BP13" i="28" s="1"/>
  <c r="BQ13" i="28" s="1"/>
  <c r="BO26" i="28"/>
  <c r="BP26" i="28" s="1"/>
  <c r="BQ26" i="28" s="1"/>
  <c r="BO25" i="28"/>
  <c r="BP25" i="28" s="1"/>
  <c r="BQ25" i="28" s="1"/>
  <c r="BO24" i="28"/>
  <c r="BP24" i="28" s="1"/>
  <c r="BQ24" i="28" s="1"/>
  <c r="BO28" i="28"/>
  <c r="BP28" i="28" s="1"/>
  <c r="BQ28" i="28" s="1"/>
  <c r="BO37" i="28"/>
  <c r="BP37" i="28" s="1"/>
  <c r="BQ37" i="28" s="1"/>
  <c r="BO12" i="28"/>
  <c r="BP12" i="28" s="1"/>
  <c r="BQ12" i="28" s="1"/>
  <c r="BO19" i="28"/>
  <c r="BP19" i="28" s="1"/>
  <c r="BQ19" i="28" s="1"/>
  <c r="BO44" i="28"/>
  <c r="BP44" i="28" s="1"/>
  <c r="BQ44" i="28" s="1"/>
  <c r="BO36" i="28"/>
  <c r="BP36" i="28" s="1"/>
  <c r="BQ36" i="28" s="1"/>
  <c r="BO15" i="28"/>
  <c r="BP15" i="28" s="1"/>
  <c r="BQ15" i="28" s="1"/>
  <c r="BO39" i="28"/>
  <c r="BP39" i="28" s="1"/>
  <c r="BQ39" i="28" s="1"/>
  <c r="BO14" i="28"/>
  <c r="BP14" i="28" s="1"/>
  <c r="BQ14" i="28" s="1"/>
  <c r="BO29" i="28"/>
  <c r="BP29" i="28" s="1"/>
  <c r="BQ29" i="28" s="1"/>
  <c r="BO18" i="28"/>
  <c r="BP18" i="28" s="1"/>
  <c r="BQ18" i="28" s="1"/>
  <c r="BO17" i="28"/>
  <c r="BP17" i="28" s="1"/>
  <c r="BQ17" i="28" s="1"/>
  <c r="BO23" i="28"/>
  <c r="BP23" i="28" s="1"/>
  <c r="BQ23" i="28" s="1"/>
  <c r="BO21" i="28"/>
  <c r="BP21" i="28" s="1"/>
  <c r="BQ21" i="28" s="1"/>
  <c r="BO20" i="28"/>
  <c r="BP20" i="28" s="1"/>
  <c r="BQ20" i="28" s="1"/>
  <c r="BO42" i="28"/>
  <c r="BP42" i="28" s="1"/>
  <c r="BQ42" i="28" s="1"/>
  <c r="BO41" i="28"/>
  <c r="BP41" i="28" s="1"/>
  <c r="BQ41" i="28" s="1"/>
  <c r="BO40" i="28"/>
  <c r="BP40" i="28" s="1"/>
  <c r="BQ40" i="28" s="1"/>
  <c r="BO34" i="28"/>
  <c r="BP34" i="28" s="1"/>
  <c r="BQ34" i="28" s="1"/>
  <c r="BO33" i="28"/>
  <c r="BP33" i="28" s="1"/>
  <c r="BQ33" i="28" s="1"/>
  <c r="BO32" i="28"/>
  <c r="BP32" i="28" s="1"/>
  <c r="BQ32" i="28" s="1"/>
  <c r="BO30" i="28"/>
  <c r="BP30" i="28" s="1"/>
  <c r="BQ30" i="28" s="1"/>
  <c r="BO38" i="28"/>
  <c r="BP38" i="28" s="1"/>
  <c r="BQ38" i="28" s="1"/>
  <c r="BO43" i="28"/>
  <c r="BP43" i="28" s="1"/>
  <c r="BQ43" i="28" s="1"/>
  <c r="BO22" i="28"/>
  <c r="BP22" i="28" s="1"/>
  <c r="BQ22" i="28" s="1"/>
  <c r="BO35" i="28"/>
  <c r="BP35" i="28" s="1"/>
  <c r="BQ35" i="28" s="1"/>
  <c r="BD15" i="28"/>
  <c r="BE15" i="28" s="1"/>
  <c r="BF15" i="28" s="1"/>
  <c r="BD36" i="28"/>
  <c r="BE36" i="28" s="1"/>
  <c r="BF36" i="28" s="1"/>
  <c r="BD30" i="28"/>
  <c r="BE30" i="28" s="1"/>
  <c r="BF30" i="28" s="1"/>
  <c r="BD19" i="28"/>
  <c r="BE19" i="28" s="1"/>
  <c r="BF19" i="28" s="1"/>
  <c r="BD13" i="28"/>
  <c r="BE13" i="28" s="1"/>
  <c r="BF13" i="28" s="1"/>
  <c r="BD12" i="28"/>
  <c r="BE12" i="28" s="1"/>
  <c r="BF12" i="28" s="1"/>
  <c r="BD29" i="28"/>
  <c r="BE29" i="28" s="1"/>
  <c r="BF29" i="28" s="1"/>
  <c r="BD44" i="28"/>
  <c r="BE44" i="28" s="1"/>
  <c r="BF44" i="28" s="1"/>
  <c r="BD39" i="28"/>
  <c r="BE39" i="28" s="1"/>
  <c r="BF39" i="28" s="1"/>
  <c r="BD23" i="28"/>
  <c r="BE23" i="28" s="1"/>
  <c r="BF23" i="28" s="1"/>
  <c r="BD27" i="28"/>
  <c r="BE27" i="28" s="1"/>
  <c r="BF27" i="28" s="1"/>
  <c r="BD42" i="28"/>
  <c r="BE42" i="28" s="1"/>
  <c r="BF42" i="28" s="1"/>
  <c r="BD40" i="28"/>
  <c r="BE40" i="28" s="1"/>
  <c r="BF40" i="28" s="1"/>
  <c r="BD22" i="28"/>
  <c r="BE22" i="28" s="1"/>
  <c r="BF22" i="28" s="1"/>
  <c r="BD28" i="28"/>
  <c r="BE28" i="28" s="1"/>
  <c r="BF28" i="28" s="1"/>
  <c r="BD18" i="28"/>
  <c r="BE18" i="28" s="1"/>
  <c r="BF18" i="28" s="1"/>
  <c r="BD17" i="28"/>
  <c r="BE17" i="28" s="1"/>
  <c r="BF17" i="28" s="1"/>
  <c r="BD16" i="28"/>
  <c r="BE16" i="28" s="1"/>
  <c r="BF16" i="28" s="1"/>
  <c r="BD26" i="28"/>
  <c r="BE26" i="28" s="1"/>
  <c r="BF26" i="28" s="1"/>
  <c r="BD25" i="28"/>
  <c r="BE25" i="28" s="1"/>
  <c r="BF25" i="28" s="1"/>
  <c r="BD38" i="28"/>
  <c r="BE38" i="28" s="1"/>
  <c r="BF38" i="28" s="1"/>
  <c r="BD31" i="28"/>
  <c r="BE31" i="28" s="1"/>
  <c r="BF31" i="28" s="1"/>
  <c r="BD20" i="28"/>
  <c r="BE20" i="28" s="1"/>
  <c r="BF20" i="28" s="1"/>
  <c r="BD35" i="28"/>
  <c r="BE35" i="28" s="1"/>
  <c r="BF35" i="28" s="1"/>
  <c r="BD21" i="28"/>
  <c r="BE21" i="28" s="1"/>
  <c r="BF21" i="28" s="1"/>
  <c r="BD37" i="28"/>
  <c r="BE37" i="28" s="1"/>
  <c r="BF37" i="28" s="1"/>
  <c r="BD41" i="28"/>
  <c r="BE41" i="28" s="1"/>
  <c r="BF41" i="28" s="1"/>
  <c r="BD43" i="28"/>
  <c r="BE43" i="28" s="1"/>
  <c r="BF43" i="28" s="1"/>
  <c r="AS42" i="28"/>
  <c r="AT42" i="28" s="1"/>
  <c r="AU42" i="28" s="1"/>
  <c r="AS41" i="28"/>
  <c r="AT41" i="28" s="1"/>
  <c r="AU41" i="28" s="1"/>
  <c r="AS40" i="28"/>
  <c r="AT40" i="28" s="1"/>
  <c r="AU40" i="28" s="1"/>
  <c r="AS34" i="28"/>
  <c r="AT34" i="28" s="1"/>
  <c r="AU34" i="28" s="1"/>
  <c r="AS33" i="28"/>
  <c r="AT33" i="28" s="1"/>
  <c r="AU33" i="28" s="1"/>
  <c r="AS32" i="28"/>
  <c r="AT32" i="28" s="1"/>
  <c r="AU32" i="28" s="1"/>
  <c r="W29" i="28"/>
  <c r="X29" i="28" s="1"/>
  <c r="Y29" i="28" s="1"/>
  <c r="AS23" i="28"/>
  <c r="AT23" i="28" s="1"/>
  <c r="AU23" i="28" s="1"/>
  <c r="W19" i="28"/>
  <c r="X19" i="28" s="1"/>
  <c r="Y19" i="28" s="1"/>
  <c r="AH18" i="28"/>
  <c r="AI18" i="28" s="1"/>
  <c r="AJ18" i="28" s="1"/>
  <c r="AH17" i="28"/>
  <c r="AI17" i="28" s="1"/>
  <c r="AJ17" i="28" s="1"/>
  <c r="AH16" i="28"/>
  <c r="AI16" i="28" s="1"/>
  <c r="AJ16" i="28" s="1"/>
  <c r="AH23" i="28"/>
  <c r="AI23" i="28" s="1"/>
  <c r="AJ23" i="28" s="1"/>
  <c r="W14" i="28"/>
  <c r="X14" i="28" s="1"/>
  <c r="Y14" i="28" s="1"/>
  <c r="AS19" i="28"/>
  <c r="AT19" i="28" s="1"/>
  <c r="AU19" i="28" s="1"/>
  <c r="AS12" i="28"/>
  <c r="AT12" i="28" s="1"/>
  <c r="AU12" i="28" s="1"/>
  <c r="W15" i="28"/>
  <c r="X15" i="28" s="1"/>
  <c r="Y15" i="28" s="1"/>
  <c r="AS14" i="28"/>
  <c r="AT14" i="28" s="1"/>
  <c r="AU14" i="28" s="1"/>
  <c r="AH31" i="28"/>
  <c r="AI31" i="28" s="1"/>
  <c r="AJ31" i="28" s="1"/>
  <c r="AS18" i="28"/>
  <c r="AT18" i="28" s="1"/>
  <c r="AU18" i="28" s="1"/>
  <c r="AH26" i="28"/>
  <c r="AI26" i="28" s="1"/>
  <c r="AJ26" i="28" s="1"/>
  <c r="AH36" i="28"/>
  <c r="AI36" i="28" s="1"/>
  <c r="AJ36" i="28" s="1"/>
  <c r="AH39" i="28"/>
  <c r="AI39" i="28" s="1"/>
  <c r="AJ39" i="28" s="1"/>
  <c r="W23" i="28"/>
  <c r="X23" i="28" s="1"/>
  <c r="Y23" i="28" s="1"/>
  <c r="AS15" i="28"/>
  <c r="AT15" i="28" s="1"/>
  <c r="AU15" i="28" s="1"/>
  <c r="W13" i="28"/>
  <c r="X13" i="28" s="1"/>
  <c r="Y13" i="28" s="1"/>
  <c r="W42" i="28"/>
  <c r="X42" i="28" s="1"/>
  <c r="Y42" i="28" s="1"/>
  <c r="W41" i="28"/>
  <c r="X41" i="28" s="1"/>
  <c r="Y41" i="28" s="1"/>
  <c r="W40" i="28"/>
  <c r="X40" i="28" s="1"/>
  <c r="Y40" i="28" s="1"/>
  <c r="W34" i="28"/>
  <c r="X34" i="28" s="1"/>
  <c r="Y34" i="28" s="1"/>
  <c r="W33" i="28"/>
  <c r="X33" i="28" s="1"/>
  <c r="Y33" i="28" s="1"/>
  <c r="W32" i="28"/>
  <c r="X32" i="28" s="1"/>
  <c r="Y32" i="28" s="1"/>
  <c r="AS26" i="28"/>
  <c r="AT26" i="28" s="1"/>
  <c r="AU26" i="28" s="1"/>
  <c r="AS25" i="28"/>
  <c r="AT25" i="28" s="1"/>
  <c r="AU25" i="28" s="1"/>
  <c r="AS24" i="28"/>
  <c r="AT24" i="28" s="1"/>
  <c r="AU24" i="28" s="1"/>
  <c r="AS13" i="28"/>
  <c r="AT13" i="28" s="1"/>
  <c r="AU13" i="28" s="1"/>
  <c r="AS30" i="28"/>
  <c r="AT30" i="28" s="1"/>
  <c r="AU30" i="28" s="1"/>
  <c r="W26" i="28"/>
  <c r="X26" i="28" s="1"/>
  <c r="Y26" i="28" s="1"/>
  <c r="W25" i="28"/>
  <c r="X25" i="28" s="1"/>
  <c r="Y25" i="28" s="1"/>
  <c r="W24" i="28"/>
  <c r="X24" i="28" s="1"/>
  <c r="Y24" i="28" s="1"/>
  <c r="W30" i="28"/>
  <c r="X30" i="28" s="1"/>
  <c r="Y30" i="28" s="1"/>
  <c r="W28" i="28"/>
  <c r="X28" i="28" s="1"/>
  <c r="Y28" i="28" s="1"/>
  <c r="AS38" i="28"/>
  <c r="AT38" i="28" s="1"/>
  <c r="AU38" i="28" s="1"/>
  <c r="AH19" i="28"/>
  <c r="AI19" i="28" s="1"/>
  <c r="AJ19" i="28" s="1"/>
  <c r="AH13" i="28"/>
  <c r="AI13" i="28" s="1"/>
  <c r="AJ13" i="28" s="1"/>
  <c r="W17" i="27"/>
  <c r="X17" i="27" s="1"/>
  <c r="Y17" i="27" s="1"/>
  <c r="K42" i="27"/>
  <c r="L42" i="27" s="1"/>
  <c r="M42" i="27" s="1"/>
  <c r="AI36" i="27"/>
  <c r="AJ36" i="27" s="1"/>
  <c r="AK36" i="27" s="1"/>
  <c r="W20" i="27"/>
  <c r="X20" i="27" s="1"/>
  <c r="Y20" i="27" s="1"/>
  <c r="W25" i="27"/>
  <c r="X25" i="27" s="1"/>
  <c r="Y25" i="27" s="1"/>
  <c r="W38" i="27"/>
  <c r="X38" i="27" s="1"/>
  <c r="Y38" i="27" s="1"/>
  <c r="W12" i="27"/>
  <c r="X12" i="27" s="1"/>
  <c r="Y12" i="27" s="1"/>
  <c r="W33" i="27"/>
  <c r="X33" i="27" s="1"/>
  <c r="Y33" i="27" s="1"/>
  <c r="K12" i="27"/>
  <c r="L12" i="27" s="1"/>
  <c r="M12" i="27" s="1"/>
  <c r="K33" i="27"/>
  <c r="L33" i="27" s="1"/>
  <c r="M33" i="27" s="1"/>
  <c r="K26" i="27"/>
  <c r="L26" i="27" s="1"/>
  <c r="M26" i="27" s="1"/>
  <c r="AI18" i="27"/>
  <c r="AJ18" i="27" s="1"/>
  <c r="AK18" i="27" s="1"/>
  <c r="W21" i="27"/>
  <c r="X21" i="27" s="1"/>
  <c r="Y21" i="27" s="1"/>
  <c r="L22" i="28"/>
  <c r="M22" i="28" s="1"/>
  <c r="N22" i="28" s="1"/>
  <c r="AI27" i="27"/>
  <c r="AJ27" i="27" s="1"/>
  <c r="AK27" i="27" s="1"/>
  <c r="L18" i="28"/>
  <c r="M18" i="28" s="1"/>
  <c r="N18" i="28" s="1"/>
  <c r="L17" i="28"/>
  <c r="M17" i="28" s="1"/>
  <c r="N17" i="28" s="1"/>
  <c r="W41" i="27"/>
  <c r="X41" i="27" s="1"/>
  <c r="Y41" i="27" s="1"/>
  <c r="AI43" i="27"/>
  <c r="AJ43" i="27" s="1"/>
  <c r="AK43" i="27" s="1"/>
  <c r="K18" i="27"/>
  <c r="L18" i="27" s="1"/>
  <c r="M18" i="27" s="1"/>
  <c r="AG44" i="26"/>
  <c r="AF44" i="26"/>
  <c r="U44" i="26"/>
  <c r="T44" i="26"/>
  <c r="I44" i="26"/>
  <c r="H44" i="26"/>
  <c r="AG43" i="26"/>
  <c r="AF43" i="26"/>
  <c r="U43" i="26"/>
  <c r="T43" i="26"/>
  <c r="I43" i="26"/>
  <c r="H43" i="26"/>
  <c r="AG42" i="26"/>
  <c r="AF42" i="26"/>
  <c r="U42" i="26"/>
  <c r="T42" i="26"/>
  <c r="I42" i="26"/>
  <c r="H42" i="26"/>
  <c r="AG41" i="26"/>
  <c r="AF41" i="26"/>
  <c r="U41" i="26"/>
  <c r="T41" i="26"/>
  <c r="I41" i="26"/>
  <c r="H41" i="26"/>
  <c r="AG40" i="26"/>
  <c r="AF40" i="26"/>
  <c r="U40" i="26"/>
  <c r="T40" i="26"/>
  <c r="I40" i="26"/>
  <c r="H40" i="26"/>
  <c r="AG39" i="26"/>
  <c r="AF39" i="26"/>
  <c r="U39" i="26"/>
  <c r="T39" i="26"/>
  <c r="I39" i="26"/>
  <c r="H39" i="26"/>
  <c r="AG38" i="26"/>
  <c r="AF38" i="26"/>
  <c r="U38" i="26"/>
  <c r="T38" i="26"/>
  <c r="I38" i="26"/>
  <c r="H38" i="26"/>
  <c r="AG37" i="26"/>
  <c r="AF37" i="26"/>
  <c r="U37" i="26"/>
  <c r="T37" i="26"/>
  <c r="I37" i="26"/>
  <c r="H37" i="26"/>
  <c r="AG36" i="26"/>
  <c r="AF36" i="26"/>
  <c r="U36" i="26"/>
  <c r="T36" i="26"/>
  <c r="I36" i="26"/>
  <c r="H36" i="26"/>
  <c r="AG35" i="26"/>
  <c r="AF35" i="26"/>
  <c r="U35" i="26"/>
  <c r="T35" i="26"/>
  <c r="I35" i="26"/>
  <c r="H35" i="26"/>
  <c r="AG34" i="26"/>
  <c r="AF34" i="26"/>
  <c r="U34" i="26"/>
  <c r="T34" i="26"/>
  <c r="I34" i="26"/>
  <c r="H34" i="26"/>
  <c r="AG33" i="26"/>
  <c r="AF33" i="26"/>
  <c r="U33" i="26"/>
  <c r="T33" i="26"/>
  <c r="I33" i="26"/>
  <c r="H33" i="26"/>
  <c r="AG32" i="26"/>
  <c r="AF32" i="26"/>
  <c r="U32" i="26"/>
  <c r="T32" i="26"/>
  <c r="I32" i="26"/>
  <c r="H32" i="26"/>
  <c r="AG31" i="26"/>
  <c r="AF31" i="26"/>
  <c r="U31" i="26"/>
  <c r="T31" i="26"/>
  <c r="I31" i="26"/>
  <c r="H31" i="26"/>
  <c r="AG30" i="26"/>
  <c r="AF30" i="26"/>
  <c r="U30" i="26"/>
  <c r="T30" i="26"/>
  <c r="I30" i="26"/>
  <c r="H30" i="26"/>
  <c r="AG29" i="26"/>
  <c r="AF29" i="26"/>
  <c r="U29" i="26"/>
  <c r="T29" i="26"/>
  <c r="I29" i="26"/>
  <c r="H29" i="26"/>
  <c r="AG28" i="26"/>
  <c r="AF28" i="26"/>
  <c r="U28" i="26"/>
  <c r="T28" i="26"/>
  <c r="I28" i="26"/>
  <c r="H28" i="26"/>
  <c r="AG27" i="26"/>
  <c r="AF27" i="26"/>
  <c r="U27" i="26"/>
  <c r="T27" i="26"/>
  <c r="I27" i="26"/>
  <c r="H27" i="26"/>
  <c r="AG26" i="26"/>
  <c r="AF26" i="26"/>
  <c r="U26" i="26"/>
  <c r="T26" i="26"/>
  <c r="I26" i="26"/>
  <c r="H26" i="26"/>
  <c r="AG25" i="26"/>
  <c r="AF25" i="26"/>
  <c r="U25" i="26"/>
  <c r="T25" i="26"/>
  <c r="I25" i="26"/>
  <c r="H25" i="26"/>
  <c r="AG24" i="26"/>
  <c r="AF24" i="26"/>
  <c r="U24" i="26"/>
  <c r="T24" i="26"/>
  <c r="I24" i="26"/>
  <c r="H24" i="26"/>
  <c r="AG23" i="26"/>
  <c r="AF23" i="26"/>
  <c r="U23" i="26"/>
  <c r="T23" i="26"/>
  <c r="I23" i="26"/>
  <c r="H23" i="26"/>
  <c r="AG22" i="26"/>
  <c r="AF22" i="26"/>
  <c r="U22" i="26"/>
  <c r="T22" i="26"/>
  <c r="I22" i="26"/>
  <c r="H22" i="26"/>
  <c r="AG21" i="26"/>
  <c r="AF21" i="26"/>
  <c r="U21" i="26"/>
  <c r="T21" i="26"/>
  <c r="I21" i="26"/>
  <c r="H21" i="26"/>
  <c r="AG20" i="26"/>
  <c r="AF20" i="26"/>
  <c r="U20" i="26"/>
  <c r="T20" i="26"/>
  <c r="I20" i="26"/>
  <c r="H20" i="26"/>
  <c r="AG19" i="26"/>
  <c r="AF19" i="26"/>
  <c r="U19" i="26"/>
  <c r="T19" i="26"/>
  <c r="I19" i="26"/>
  <c r="H19" i="26"/>
  <c r="AG18" i="26"/>
  <c r="AF18" i="26"/>
  <c r="U18" i="26"/>
  <c r="T18" i="26"/>
  <c r="I18" i="26"/>
  <c r="H18" i="26"/>
  <c r="AG17" i="26"/>
  <c r="AF17" i="26"/>
  <c r="U17" i="26"/>
  <c r="T17" i="26"/>
  <c r="I17" i="26"/>
  <c r="H17" i="26"/>
  <c r="AG16" i="26"/>
  <c r="AF16" i="26"/>
  <c r="U16" i="26"/>
  <c r="T16" i="26"/>
  <c r="I16" i="26"/>
  <c r="H16" i="26"/>
  <c r="AG15" i="26"/>
  <c r="AF15" i="26"/>
  <c r="U15" i="26"/>
  <c r="T15" i="26"/>
  <c r="I15" i="26"/>
  <c r="H15" i="26"/>
  <c r="AG14" i="26"/>
  <c r="AF14" i="26"/>
  <c r="U14" i="26"/>
  <c r="T14" i="26"/>
  <c r="I14" i="26"/>
  <c r="H14" i="26"/>
  <c r="AG13" i="26"/>
  <c r="AF13" i="26"/>
  <c r="U13" i="26"/>
  <c r="T13" i="26"/>
  <c r="I13" i="26"/>
  <c r="H13" i="26"/>
  <c r="AG12" i="26"/>
  <c r="AF12" i="26"/>
  <c r="U12" i="26"/>
  <c r="T12" i="26"/>
  <c r="I12" i="26"/>
  <c r="H12" i="26"/>
  <c r="I18" i="25"/>
  <c r="H18" i="25"/>
  <c r="I17" i="25"/>
  <c r="H17" i="25"/>
  <c r="I8" i="25"/>
  <c r="H8" i="25"/>
  <c r="I18" i="24"/>
  <c r="H18" i="24"/>
  <c r="I17" i="24"/>
  <c r="H17" i="24"/>
  <c r="I16" i="24"/>
  <c r="H16" i="24"/>
  <c r="I14" i="24"/>
  <c r="H14" i="24"/>
  <c r="I13" i="24"/>
  <c r="H13" i="24"/>
  <c r="I12" i="24"/>
  <c r="H12" i="24"/>
  <c r="I11" i="24"/>
  <c r="H11" i="24"/>
  <c r="I10" i="24"/>
  <c r="H10" i="24"/>
  <c r="I9" i="24"/>
  <c r="H9" i="24"/>
  <c r="V20" i="26" l="1"/>
  <c r="W20" i="26" s="1"/>
  <c r="X20" i="26" s="1"/>
  <c r="Y20" i="26" s="1"/>
  <c r="AH25" i="26"/>
  <c r="AI25" i="26" s="1"/>
  <c r="AJ25" i="26" s="1"/>
  <c r="AK25" i="26" s="1"/>
  <c r="AH27" i="26"/>
  <c r="AI27" i="26" s="1"/>
  <c r="AJ27" i="26" s="1"/>
  <c r="AK27" i="26" s="1"/>
  <c r="V28" i="26"/>
  <c r="W28" i="26" s="1"/>
  <c r="X28" i="26" s="1"/>
  <c r="Y28" i="26" s="1"/>
  <c r="AH33" i="26"/>
  <c r="AI33" i="26" s="1"/>
  <c r="AJ33" i="26" s="1"/>
  <c r="AK33" i="26" s="1"/>
  <c r="AH41" i="26"/>
  <c r="AI41" i="26" s="1"/>
  <c r="AJ41" i="26" s="1"/>
  <c r="AK41" i="26" s="1"/>
  <c r="V44" i="26"/>
  <c r="W44" i="26" s="1"/>
  <c r="X44" i="26" s="1"/>
  <c r="Y44" i="26" s="1"/>
  <c r="V12" i="26"/>
  <c r="W12" i="26" s="1"/>
  <c r="X12" i="26" s="1"/>
  <c r="Y12" i="26" s="1"/>
  <c r="J13" i="26"/>
  <c r="K13" i="26" s="1"/>
  <c r="L13" i="26" s="1"/>
  <c r="M13" i="26" s="1"/>
  <c r="J31" i="26"/>
  <c r="K31" i="26" s="1"/>
  <c r="L31" i="26" s="1"/>
  <c r="M31" i="26" s="1"/>
  <c r="J12" i="26"/>
  <c r="K12" i="26" s="1"/>
  <c r="L12" i="26" s="1"/>
  <c r="M12" i="26" s="1"/>
  <c r="J32" i="26"/>
  <c r="K32" i="26" s="1"/>
  <c r="L32" i="26" s="1"/>
  <c r="M32" i="26" s="1"/>
  <c r="J17" i="25"/>
  <c r="AH31" i="26"/>
  <c r="AI31" i="26" s="1"/>
  <c r="AJ31" i="26" s="1"/>
  <c r="AK31" i="26" s="1"/>
  <c r="AH34" i="26"/>
  <c r="AI34" i="26" s="1"/>
  <c r="AJ34" i="26" s="1"/>
  <c r="AK34" i="26" s="1"/>
  <c r="V18" i="26"/>
  <c r="W18" i="26" s="1"/>
  <c r="X18" i="26" s="1"/>
  <c r="Y18" i="26" s="1"/>
  <c r="V31" i="26"/>
  <c r="W31" i="26" s="1"/>
  <c r="X31" i="26" s="1"/>
  <c r="Y31" i="26" s="1"/>
  <c r="V33" i="26"/>
  <c r="W33" i="26" s="1"/>
  <c r="X33" i="26" s="1"/>
  <c r="Y33" i="26" s="1"/>
  <c r="V34" i="26"/>
  <c r="W34" i="26" s="1"/>
  <c r="X34" i="26" s="1"/>
  <c r="Y34" i="26" s="1"/>
  <c r="J23" i="26"/>
  <c r="K23" i="26" s="1"/>
  <c r="L23" i="26" s="1"/>
  <c r="M23" i="26" s="1"/>
  <c r="J27" i="26"/>
  <c r="K27" i="26" s="1"/>
  <c r="L27" i="26" s="1"/>
  <c r="M27" i="26" s="1"/>
  <c r="J36" i="26"/>
  <c r="K36" i="26" s="1"/>
  <c r="L36" i="26" s="1"/>
  <c r="M36" i="26" s="1"/>
  <c r="V42" i="26"/>
  <c r="W42" i="26" s="1"/>
  <c r="X42" i="26" s="1"/>
  <c r="Y42" i="26" s="1"/>
  <c r="J21" i="26"/>
  <c r="K21" i="26" s="1"/>
  <c r="L21" i="26" s="1"/>
  <c r="M21" i="26" s="1"/>
  <c r="AH20" i="26"/>
  <c r="AI20" i="26" s="1"/>
  <c r="AJ20" i="26" s="1"/>
  <c r="AK20" i="26" s="1"/>
  <c r="V21" i="26"/>
  <c r="W21" i="26" s="1"/>
  <c r="X21" i="26" s="1"/>
  <c r="Y21" i="26" s="1"/>
  <c r="AH22" i="26"/>
  <c r="AI22" i="26" s="1"/>
  <c r="AJ22" i="26" s="1"/>
  <c r="AK22" i="26" s="1"/>
  <c r="AH23" i="26"/>
  <c r="AI23" i="26" s="1"/>
  <c r="AJ23" i="26" s="1"/>
  <c r="AK23" i="26" s="1"/>
  <c r="J29" i="26"/>
  <c r="K29" i="26" s="1"/>
  <c r="L29" i="26" s="1"/>
  <c r="M29" i="26" s="1"/>
  <c r="J42" i="26"/>
  <c r="K42" i="26" s="1"/>
  <c r="L42" i="26" s="1"/>
  <c r="M42" i="26" s="1"/>
  <c r="AH42" i="26"/>
  <c r="AI42" i="26" s="1"/>
  <c r="AJ42" i="26" s="1"/>
  <c r="AK42" i="26" s="1"/>
  <c r="J44" i="26"/>
  <c r="K44" i="26" s="1"/>
  <c r="L44" i="26" s="1"/>
  <c r="M44" i="26" s="1"/>
  <c r="J15" i="26"/>
  <c r="K15" i="26" s="1"/>
  <c r="L15" i="26" s="1"/>
  <c r="M15" i="26" s="1"/>
  <c r="V16" i="26"/>
  <c r="W16" i="26" s="1"/>
  <c r="X16" i="26" s="1"/>
  <c r="Y16" i="26" s="1"/>
  <c r="J17" i="26"/>
  <c r="K17" i="26" s="1"/>
  <c r="L17" i="26" s="1"/>
  <c r="M17" i="26" s="1"/>
  <c r="AH17" i="26"/>
  <c r="AI17" i="26" s="1"/>
  <c r="AJ17" i="26" s="1"/>
  <c r="AK17" i="26" s="1"/>
  <c r="V36" i="26"/>
  <c r="W36" i="26" s="1"/>
  <c r="X36" i="26" s="1"/>
  <c r="Y36" i="26" s="1"/>
  <c r="AH37" i="26"/>
  <c r="AI37" i="26" s="1"/>
  <c r="AJ37" i="26" s="1"/>
  <c r="AK37" i="26" s="1"/>
  <c r="V38" i="26"/>
  <c r="W38" i="26" s="1"/>
  <c r="X38" i="26" s="1"/>
  <c r="Y38" i="26" s="1"/>
  <c r="J39" i="26"/>
  <c r="K39" i="26" s="1"/>
  <c r="L39" i="26" s="1"/>
  <c r="M39" i="26" s="1"/>
  <c r="V40" i="26"/>
  <c r="W40" i="26" s="1"/>
  <c r="X40" i="26" s="1"/>
  <c r="Y40" i="26" s="1"/>
  <c r="J41" i="26"/>
  <c r="K41" i="26" s="1"/>
  <c r="L41" i="26" s="1"/>
  <c r="M41" i="26" s="1"/>
  <c r="AH44" i="26"/>
  <c r="AI44" i="26" s="1"/>
  <c r="AJ44" i="26" s="1"/>
  <c r="AK44" i="26" s="1"/>
  <c r="J8" i="25"/>
  <c r="AH12" i="26"/>
  <c r="AI12" i="26" s="1"/>
  <c r="AJ12" i="26" s="1"/>
  <c r="AK12" i="26" s="1"/>
  <c r="V13" i="26"/>
  <c r="W13" i="26" s="1"/>
  <c r="X13" i="26" s="1"/>
  <c r="Y13" i="26" s="1"/>
  <c r="AH14" i="26"/>
  <c r="AI14" i="26" s="1"/>
  <c r="AJ14" i="26" s="1"/>
  <c r="AK14" i="26" s="1"/>
  <c r="AH15" i="26"/>
  <c r="AI15" i="26" s="1"/>
  <c r="AJ15" i="26" s="1"/>
  <c r="AK15" i="26" s="1"/>
  <c r="J19" i="26"/>
  <c r="K19" i="26" s="1"/>
  <c r="L19" i="26" s="1"/>
  <c r="M19" i="26" s="1"/>
  <c r="AH19" i="26"/>
  <c r="AI19" i="26" s="1"/>
  <c r="AJ19" i="26" s="1"/>
  <c r="AK19" i="26" s="1"/>
  <c r="V23" i="26"/>
  <c r="W23" i="26" s="1"/>
  <c r="X23" i="26" s="1"/>
  <c r="Y23" i="26" s="1"/>
  <c r="J24" i="26"/>
  <c r="K24" i="26" s="1"/>
  <c r="L24" i="26" s="1"/>
  <c r="M24" i="26" s="1"/>
  <c r="V25" i="26"/>
  <c r="W25" i="26" s="1"/>
  <c r="X25" i="26" s="1"/>
  <c r="Y25" i="26" s="1"/>
  <c r="V26" i="26"/>
  <c r="W26" i="26" s="1"/>
  <c r="X26" i="26" s="1"/>
  <c r="Y26" i="26" s="1"/>
  <c r="AH29" i="26"/>
  <c r="AI29" i="26" s="1"/>
  <c r="AJ29" i="26" s="1"/>
  <c r="AK29" i="26" s="1"/>
  <c r="V30" i="26"/>
  <c r="W30" i="26" s="1"/>
  <c r="X30" i="26" s="1"/>
  <c r="Y30" i="26" s="1"/>
  <c r="J34" i="26"/>
  <c r="K34" i="26" s="1"/>
  <c r="L34" i="26" s="1"/>
  <c r="M34" i="26" s="1"/>
  <c r="J37" i="26"/>
  <c r="K37" i="26" s="1"/>
  <c r="L37" i="26" s="1"/>
  <c r="M37" i="26" s="1"/>
  <c r="J18" i="25"/>
  <c r="V15" i="26"/>
  <c r="W15" i="26" s="1"/>
  <c r="X15" i="26" s="1"/>
  <c r="Y15" i="26" s="1"/>
  <c r="J16" i="26"/>
  <c r="K16" i="26" s="1"/>
  <c r="L16" i="26" s="1"/>
  <c r="M16" i="26" s="1"/>
  <c r="V17" i="26"/>
  <c r="W17" i="26" s="1"/>
  <c r="X17" i="26" s="1"/>
  <c r="Y17" i="26" s="1"/>
  <c r="AH21" i="26"/>
  <c r="AI21" i="26" s="1"/>
  <c r="AJ21" i="26" s="1"/>
  <c r="AK21" i="26" s="1"/>
  <c r="V22" i="26"/>
  <c r="W22" i="26" s="1"/>
  <c r="X22" i="26" s="1"/>
  <c r="Y22" i="26" s="1"/>
  <c r="J26" i="26"/>
  <c r="K26" i="26" s="1"/>
  <c r="L26" i="26" s="1"/>
  <c r="M26" i="26" s="1"/>
  <c r="AH26" i="26"/>
  <c r="AI26" i="26" s="1"/>
  <c r="AJ26" i="26" s="1"/>
  <c r="AK26" i="26" s="1"/>
  <c r="J28" i="26"/>
  <c r="K28" i="26" s="1"/>
  <c r="L28" i="26" s="1"/>
  <c r="M28" i="26" s="1"/>
  <c r="V32" i="26"/>
  <c r="W32" i="26" s="1"/>
  <c r="X32" i="26" s="1"/>
  <c r="Y32" i="26" s="1"/>
  <c r="J33" i="26"/>
  <c r="K33" i="26" s="1"/>
  <c r="L33" i="26" s="1"/>
  <c r="M33" i="26" s="1"/>
  <c r="AH36" i="26"/>
  <c r="AI36" i="26" s="1"/>
  <c r="AJ36" i="26" s="1"/>
  <c r="AK36" i="26" s="1"/>
  <c r="V37" i="26"/>
  <c r="W37" i="26" s="1"/>
  <c r="X37" i="26" s="1"/>
  <c r="Y37" i="26" s="1"/>
  <c r="AH38" i="26"/>
  <c r="AI38" i="26" s="1"/>
  <c r="AJ38" i="26" s="1"/>
  <c r="AK38" i="26" s="1"/>
  <c r="AH39" i="26"/>
  <c r="AI39" i="26" s="1"/>
  <c r="AJ39" i="26" s="1"/>
  <c r="AK39" i="26" s="1"/>
  <c r="J43" i="26"/>
  <c r="K43" i="26" s="1"/>
  <c r="L43" i="26" s="1"/>
  <c r="M43" i="26" s="1"/>
  <c r="AH43" i="26"/>
  <c r="AI43" i="26" s="1"/>
  <c r="AJ43" i="26" s="1"/>
  <c r="AK43" i="26" s="1"/>
  <c r="J9" i="24"/>
  <c r="K9" i="24" s="1"/>
  <c r="L9" i="24" s="1"/>
  <c r="M9" i="24" s="1"/>
  <c r="J11" i="24"/>
  <c r="K11" i="24" s="1"/>
  <c r="L11" i="24" s="1"/>
  <c r="M11" i="24" s="1"/>
  <c r="J13" i="24"/>
  <c r="K13" i="24" s="1"/>
  <c r="L13" i="24" s="1"/>
  <c r="M13" i="24" s="1"/>
  <c r="J16" i="24"/>
  <c r="K16" i="24" s="1"/>
  <c r="L16" i="24" s="1"/>
  <c r="M16" i="24" s="1"/>
  <c r="J18" i="24"/>
  <c r="K18" i="24" s="1"/>
  <c r="L18" i="24" s="1"/>
  <c r="M18" i="24" s="1"/>
  <c r="AH13" i="26"/>
  <c r="AI13" i="26" s="1"/>
  <c r="AJ13" i="26" s="1"/>
  <c r="AK13" i="26" s="1"/>
  <c r="V14" i="26"/>
  <c r="W14" i="26" s="1"/>
  <c r="X14" i="26" s="1"/>
  <c r="Y14" i="26" s="1"/>
  <c r="J18" i="26"/>
  <c r="K18" i="26" s="1"/>
  <c r="L18" i="26" s="1"/>
  <c r="M18" i="26" s="1"/>
  <c r="AH18" i="26"/>
  <c r="AI18" i="26" s="1"/>
  <c r="AJ18" i="26" s="1"/>
  <c r="AK18" i="26" s="1"/>
  <c r="J20" i="26"/>
  <c r="K20" i="26" s="1"/>
  <c r="L20" i="26" s="1"/>
  <c r="M20" i="26" s="1"/>
  <c r="V24" i="26"/>
  <c r="W24" i="26" s="1"/>
  <c r="X24" i="26" s="1"/>
  <c r="Y24" i="26" s="1"/>
  <c r="J25" i="26"/>
  <c r="K25" i="26" s="1"/>
  <c r="L25" i="26" s="1"/>
  <c r="M25" i="26" s="1"/>
  <c r="AH28" i="26"/>
  <c r="AI28" i="26" s="1"/>
  <c r="AJ28" i="26" s="1"/>
  <c r="AK28" i="26" s="1"/>
  <c r="V29" i="26"/>
  <c r="W29" i="26" s="1"/>
  <c r="X29" i="26" s="1"/>
  <c r="Y29" i="26" s="1"/>
  <c r="AH30" i="26"/>
  <c r="AI30" i="26" s="1"/>
  <c r="AJ30" i="26" s="1"/>
  <c r="AK30" i="26" s="1"/>
  <c r="J35" i="26"/>
  <c r="K35" i="26" s="1"/>
  <c r="L35" i="26" s="1"/>
  <c r="M35" i="26" s="1"/>
  <c r="AH35" i="26"/>
  <c r="AI35" i="26" s="1"/>
  <c r="AJ35" i="26" s="1"/>
  <c r="AK35" i="26" s="1"/>
  <c r="V39" i="26"/>
  <c r="W39" i="26" s="1"/>
  <c r="X39" i="26" s="1"/>
  <c r="Y39" i="26" s="1"/>
  <c r="J40" i="26"/>
  <c r="K40" i="26" s="1"/>
  <c r="L40" i="26" s="1"/>
  <c r="M40" i="26" s="1"/>
  <c r="V41" i="26"/>
  <c r="W41" i="26" s="1"/>
  <c r="X41" i="26" s="1"/>
  <c r="Y41" i="26" s="1"/>
  <c r="J10" i="24"/>
  <c r="J12" i="24"/>
  <c r="K12" i="24" s="1"/>
  <c r="L12" i="24" s="1"/>
  <c r="M12" i="24" s="1"/>
  <c r="J14" i="24"/>
  <c r="J17" i="24"/>
  <c r="K17" i="24" s="1"/>
  <c r="L17" i="24" s="1"/>
  <c r="M17" i="24" s="1"/>
  <c r="J14" i="26"/>
  <c r="AH16" i="26"/>
  <c r="V19" i="26"/>
  <c r="J22" i="26"/>
  <c r="AH24" i="26"/>
  <c r="V27" i="26"/>
  <c r="J30" i="26"/>
  <c r="AH32" i="26"/>
  <c r="V35" i="26"/>
  <c r="J38" i="26"/>
  <c r="AH40" i="26"/>
  <c r="V43" i="26"/>
  <c r="K18" i="25" l="1"/>
  <c r="L18" i="25" s="1"/>
  <c r="M18" i="25" s="1"/>
  <c r="K8" i="25"/>
  <c r="L8" i="25" s="1"/>
  <c r="M8" i="25" s="1"/>
  <c r="K17" i="25"/>
  <c r="L17" i="25" s="1"/>
  <c r="M17" i="25" s="1"/>
  <c r="W35" i="26"/>
  <c r="X35" i="26" s="1"/>
  <c r="Y35" i="26" s="1"/>
  <c r="K14" i="26"/>
  <c r="L14" i="26" s="1"/>
  <c r="M14" i="26" s="1"/>
  <c r="AI32" i="26"/>
  <c r="AJ32" i="26" s="1"/>
  <c r="AK32" i="26" s="1"/>
  <c r="K22" i="26"/>
  <c r="L22" i="26" s="1"/>
  <c r="M22" i="26" s="1"/>
  <c r="K38" i="26"/>
  <c r="L38" i="26" s="1"/>
  <c r="M38" i="26" s="1"/>
  <c r="W27" i="26"/>
  <c r="X27" i="26" s="1"/>
  <c r="Y27" i="26" s="1"/>
  <c r="AI16" i="26"/>
  <c r="AJ16" i="26" s="1"/>
  <c r="AK16" i="26" s="1"/>
  <c r="AI24" i="26"/>
  <c r="AJ24" i="26" s="1"/>
  <c r="AK24" i="26" s="1"/>
  <c r="K10" i="24"/>
  <c r="L10" i="24" s="1"/>
  <c r="M10" i="24" s="1"/>
  <c r="W43" i="26"/>
  <c r="X43" i="26" s="1"/>
  <c r="Y43" i="26" s="1"/>
  <c r="AI40" i="26"/>
  <c r="AJ40" i="26" s="1"/>
  <c r="AK40" i="26" s="1"/>
  <c r="K30" i="26"/>
  <c r="L30" i="26" s="1"/>
  <c r="M30" i="26" s="1"/>
  <c r="W19" i="26"/>
  <c r="X19" i="26" s="1"/>
  <c r="Y19" i="26" s="1"/>
  <c r="K14" i="24"/>
  <c r="L14" i="24" s="1"/>
  <c r="M14" i="24" s="1"/>
  <c r="H27" i="23"/>
  <c r="H26" i="23"/>
  <c r="H24" i="23"/>
  <c r="J24" i="23" s="1"/>
  <c r="K24" i="23" s="1"/>
  <c r="L24" i="23" s="1"/>
  <c r="M24" i="23" s="1"/>
  <c r="H23" i="23"/>
  <c r="J23" i="23" s="1"/>
  <c r="K23" i="23" s="1"/>
  <c r="L23" i="23" s="1"/>
  <c r="M23" i="23" s="1"/>
  <c r="H22" i="23"/>
  <c r="J22" i="23" s="1"/>
  <c r="H21" i="23"/>
  <c r="J21" i="23" s="1"/>
  <c r="K21" i="23" s="1"/>
  <c r="L21" i="23" s="1"/>
  <c r="M21" i="23" s="1"/>
  <c r="H20" i="23"/>
  <c r="J20" i="23" s="1"/>
  <c r="K20" i="23" s="1"/>
  <c r="L20" i="23" s="1"/>
  <c r="M20" i="23" s="1"/>
  <c r="H19" i="23"/>
  <c r="J19" i="23" s="1"/>
  <c r="K19" i="23" s="1"/>
  <c r="L19" i="23" s="1"/>
  <c r="M19" i="23" s="1"/>
  <c r="H17" i="23"/>
  <c r="J17" i="23" s="1"/>
  <c r="K17" i="23" s="1"/>
  <c r="H16" i="23"/>
  <c r="J16" i="23" s="1"/>
  <c r="K16" i="23" s="1"/>
  <c r="L16" i="23" s="1"/>
  <c r="M16" i="23" s="1"/>
  <c r="H14" i="23"/>
  <c r="J14" i="23" s="1"/>
  <c r="K14" i="23" s="1"/>
  <c r="L14" i="23" s="1"/>
  <c r="M14" i="23" s="1"/>
  <c r="H13" i="23"/>
  <c r="J13" i="23" s="1"/>
  <c r="K13" i="23" s="1"/>
  <c r="H12" i="23"/>
  <c r="J12" i="23" s="1"/>
  <c r="K12" i="23" s="1"/>
  <c r="H11" i="23"/>
  <c r="J11" i="23" s="1"/>
  <c r="K11" i="23" s="1"/>
  <c r="L11" i="23" s="1"/>
  <c r="M11" i="23" s="1"/>
  <c r="H10" i="23"/>
  <c r="J10" i="23" s="1"/>
  <c r="K10" i="23" s="1"/>
  <c r="L10" i="23" s="1"/>
  <c r="M10" i="23" s="1"/>
  <c r="J9" i="23"/>
  <c r="K9" i="23" s="1"/>
  <c r="K22" i="23"/>
  <c r="J27" i="23"/>
  <c r="I27" i="23"/>
  <c r="J26" i="23"/>
  <c r="I26" i="23"/>
  <c r="K26" i="23" l="1"/>
  <c r="L26" i="23" s="1"/>
  <c r="M26" i="23" s="1"/>
  <c r="K27" i="23"/>
  <c r="L27" i="23" s="1"/>
  <c r="M27" i="23" s="1"/>
  <c r="L12" i="23"/>
  <c r="M12" i="23" s="1"/>
  <c r="L17" i="23"/>
  <c r="M17" i="23" s="1"/>
  <c r="L13" i="23"/>
  <c r="M13" i="23" s="1"/>
  <c r="L22" i="23"/>
  <c r="M22" i="23" s="1"/>
  <c r="L9" i="23"/>
  <c r="M9" i="23" s="1"/>
  <c r="R14" i="19" l="1"/>
  <c r="S14" i="19"/>
  <c r="G15" i="19"/>
  <c r="H15" i="19"/>
  <c r="R15" i="19"/>
  <c r="S15" i="19"/>
  <c r="G16" i="19"/>
  <c r="H16" i="19"/>
  <c r="R16" i="19"/>
  <c r="S16" i="19"/>
  <c r="G17" i="19"/>
  <c r="H17" i="19"/>
  <c r="R17" i="19"/>
  <c r="S17" i="19"/>
  <c r="G18" i="19"/>
  <c r="H18" i="19"/>
  <c r="R18" i="19"/>
  <c r="S18" i="19"/>
  <c r="G19" i="19"/>
  <c r="H19" i="19"/>
  <c r="R19" i="19"/>
  <c r="S19" i="19"/>
  <c r="G21" i="19"/>
  <c r="H21" i="19"/>
  <c r="R21" i="19"/>
  <c r="S21" i="19"/>
  <c r="G22" i="19"/>
  <c r="H22" i="19"/>
  <c r="R22" i="19"/>
  <c r="S22" i="19"/>
  <c r="G24" i="19"/>
  <c r="H24" i="19"/>
  <c r="R24" i="19"/>
  <c r="S24" i="19"/>
  <c r="G25" i="19"/>
  <c r="H25" i="19"/>
  <c r="R25" i="19"/>
  <c r="S25" i="19"/>
  <c r="G26" i="19"/>
  <c r="H26" i="19"/>
  <c r="R26" i="19"/>
  <c r="S26" i="19"/>
  <c r="G27" i="19"/>
  <c r="H27" i="19"/>
  <c r="R27" i="19"/>
  <c r="S27" i="19"/>
  <c r="G28" i="19"/>
  <c r="H28" i="19"/>
  <c r="R28" i="19"/>
  <c r="S28" i="19"/>
  <c r="G29" i="19"/>
  <c r="H29" i="19"/>
  <c r="R29" i="19"/>
  <c r="S29" i="19"/>
  <c r="G31" i="19"/>
  <c r="H31" i="19"/>
  <c r="R31" i="19"/>
  <c r="S31" i="19"/>
  <c r="G32" i="19"/>
  <c r="H32" i="19"/>
  <c r="R32" i="19"/>
  <c r="S32" i="19"/>
  <c r="G14" i="9"/>
  <c r="H14" i="9"/>
  <c r="R14" i="9"/>
  <c r="S14" i="9"/>
  <c r="G15" i="9"/>
  <c r="H15" i="9"/>
  <c r="R15" i="9"/>
  <c r="S15" i="9"/>
  <c r="G16" i="9"/>
  <c r="H16" i="9"/>
  <c r="R16" i="9"/>
  <c r="S16" i="9"/>
  <c r="G17" i="9"/>
  <c r="H17" i="9"/>
  <c r="R17" i="9"/>
  <c r="S17" i="9"/>
  <c r="G18" i="9"/>
  <c r="H18" i="9"/>
  <c r="R18" i="9"/>
  <c r="S18" i="9"/>
  <c r="G19" i="9"/>
  <c r="H19" i="9"/>
  <c r="R19" i="9"/>
  <c r="S19" i="9"/>
  <c r="G21" i="9"/>
  <c r="H21" i="9"/>
  <c r="R21" i="9"/>
  <c r="S21" i="9"/>
  <c r="G22" i="9"/>
  <c r="H22" i="9"/>
  <c r="R22" i="9"/>
  <c r="S22" i="9"/>
  <c r="G24" i="9"/>
  <c r="H24" i="9"/>
  <c r="R24" i="9"/>
  <c r="S24" i="9"/>
  <c r="G25" i="9"/>
  <c r="H25" i="9"/>
  <c r="R25" i="9"/>
  <c r="S25" i="9"/>
  <c r="G26" i="9"/>
  <c r="H26" i="9"/>
  <c r="R26" i="9"/>
  <c r="S26" i="9"/>
  <c r="G27" i="9"/>
  <c r="H27" i="9"/>
  <c r="R27" i="9"/>
  <c r="S27" i="9"/>
  <c r="G28" i="9"/>
  <c r="H28" i="9"/>
  <c r="R28" i="9"/>
  <c r="S28" i="9"/>
  <c r="G29" i="9"/>
  <c r="H29" i="9"/>
  <c r="R29" i="9"/>
  <c r="S29" i="9"/>
  <c r="G31" i="9"/>
  <c r="H31" i="9"/>
  <c r="R31" i="9"/>
  <c r="S31" i="9"/>
  <c r="G32" i="9"/>
  <c r="H32" i="9"/>
  <c r="R32" i="9"/>
  <c r="S32" i="9"/>
  <c r="G14" i="8"/>
  <c r="H14" i="8"/>
  <c r="R14" i="8"/>
  <c r="S14" i="8"/>
  <c r="G15" i="8"/>
  <c r="H15" i="8"/>
  <c r="R15" i="8"/>
  <c r="S15" i="8"/>
  <c r="G16" i="8"/>
  <c r="H16" i="8"/>
  <c r="R16" i="8"/>
  <c r="S16" i="8"/>
  <c r="G17" i="8"/>
  <c r="H17" i="8"/>
  <c r="R17" i="8"/>
  <c r="S17" i="8"/>
  <c r="G18" i="8"/>
  <c r="H18" i="8"/>
  <c r="R18" i="8"/>
  <c r="S18" i="8"/>
  <c r="G19" i="8"/>
  <c r="H19" i="8"/>
  <c r="R19" i="8"/>
  <c r="S19" i="8"/>
  <c r="G21" i="8"/>
  <c r="H21" i="8"/>
  <c r="R21" i="8"/>
  <c r="S21" i="8"/>
  <c r="G22" i="8"/>
  <c r="H22" i="8"/>
  <c r="R22" i="8"/>
  <c r="S22" i="8"/>
  <c r="G24" i="8"/>
  <c r="H24" i="8"/>
  <c r="R24" i="8"/>
  <c r="S24" i="8"/>
  <c r="G25" i="8"/>
  <c r="H25" i="8"/>
  <c r="R25" i="8"/>
  <c r="S25" i="8"/>
  <c r="G26" i="8"/>
  <c r="H26" i="8"/>
  <c r="R26" i="8"/>
  <c r="S26" i="8"/>
  <c r="G27" i="8"/>
  <c r="H27" i="8"/>
  <c r="R27" i="8"/>
  <c r="S27" i="8"/>
  <c r="G28" i="8"/>
  <c r="H28" i="8"/>
  <c r="R28" i="8"/>
  <c r="S28" i="8"/>
  <c r="G29" i="8"/>
  <c r="H29" i="8"/>
  <c r="R29" i="8"/>
  <c r="S29" i="8"/>
  <c r="G31" i="8"/>
  <c r="H31" i="8"/>
  <c r="R31" i="8"/>
  <c r="S31" i="8"/>
  <c r="G32" i="8"/>
  <c r="H32" i="8"/>
  <c r="R32" i="8"/>
  <c r="S32" i="8"/>
  <c r="G14" i="7"/>
  <c r="I14" i="7" s="1"/>
  <c r="J14" i="7" s="1"/>
  <c r="R14" i="7"/>
  <c r="S14" i="7"/>
  <c r="G15" i="7"/>
  <c r="H15" i="7"/>
  <c r="R15" i="7"/>
  <c r="S15" i="7"/>
  <c r="G16" i="7"/>
  <c r="H16" i="7"/>
  <c r="R16" i="7"/>
  <c r="S16" i="7"/>
  <c r="G17" i="7"/>
  <c r="H17" i="7"/>
  <c r="R17" i="7"/>
  <c r="S17" i="7"/>
  <c r="G18" i="7"/>
  <c r="H18" i="7"/>
  <c r="R18" i="7"/>
  <c r="S18" i="7"/>
  <c r="G19" i="7"/>
  <c r="H19" i="7"/>
  <c r="R19" i="7"/>
  <c r="S19" i="7"/>
  <c r="G21" i="7"/>
  <c r="H21" i="7"/>
  <c r="R21" i="7"/>
  <c r="S21" i="7"/>
  <c r="G22" i="7"/>
  <c r="H22" i="7"/>
  <c r="R22" i="7"/>
  <c r="S22" i="7"/>
  <c r="G24" i="7"/>
  <c r="H24" i="7"/>
  <c r="R24" i="7"/>
  <c r="S24" i="7"/>
  <c r="G25" i="7"/>
  <c r="H25" i="7"/>
  <c r="R25" i="7"/>
  <c r="S25" i="7"/>
  <c r="G26" i="7"/>
  <c r="H26" i="7"/>
  <c r="R26" i="7"/>
  <c r="S26" i="7"/>
  <c r="G27" i="7"/>
  <c r="H27" i="7"/>
  <c r="R27" i="7"/>
  <c r="S27" i="7"/>
  <c r="G28" i="7"/>
  <c r="H28" i="7"/>
  <c r="R28" i="7"/>
  <c r="S28" i="7"/>
  <c r="G29" i="7"/>
  <c r="H29" i="7"/>
  <c r="R29" i="7"/>
  <c r="S29" i="7"/>
  <c r="G31" i="7"/>
  <c r="H31" i="7"/>
  <c r="R31" i="7"/>
  <c r="S31" i="7"/>
  <c r="G32" i="7"/>
  <c r="H32" i="7"/>
  <c r="R32" i="7"/>
  <c r="S32" i="7"/>
  <c r="G13" i="4"/>
  <c r="H13" i="4"/>
  <c r="R13" i="4"/>
  <c r="S13" i="4"/>
  <c r="AC13" i="4"/>
  <c r="AD13" i="4"/>
  <c r="AN13" i="4"/>
  <c r="AO13" i="4"/>
  <c r="G14" i="4"/>
  <c r="H14" i="4"/>
  <c r="R14" i="4"/>
  <c r="S14" i="4"/>
  <c r="AC14" i="4"/>
  <c r="AD14" i="4"/>
  <c r="AN14" i="4"/>
  <c r="AO14" i="4"/>
  <c r="G15" i="4"/>
  <c r="H15" i="4"/>
  <c r="R15" i="4"/>
  <c r="S15" i="4"/>
  <c r="AC15" i="4"/>
  <c r="AD15" i="4"/>
  <c r="AN15" i="4"/>
  <c r="AO15" i="4"/>
  <c r="G16" i="4"/>
  <c r="H16" i="4"/>
  <c r="R16" i="4"/>
  <c r="S16" i="4"/>
  <c r="AC16" i="4"/>
  <c r="AD16" i="4"/>
  <c r="AN16" i="4"/>
  <c r="AO16" i="4"/>
  <c r="G17" i="4"/>
  <c r="H17" i="4"/>
  <c r="R17" i="4"/>
  <c r="S17" i="4"/>
  <c r="AC17" i="4"/>
  <c r="AD17" i="4"/>
  <c r="AN17" i="4"/>
  <c r="AO17" i="4"/>
  <c r="G18" i="4"/>
  <c r="H18" i="4"/>
  <c r="R18" i="4"/>
  <c r="S18" i="4"/>
  <c r="AC18" i="4"/>
  <c r="AD18" i="4"/>
  <c r="AN18" i="4"/>
  <c r="AO18" i="4"/>
  <c r="G19" i="4"/>
  <c r="H19" i="4"/>
  <c r="R19" i="4"/>
  <c r="S19" i="4"/>
  <c r="AC19" i="4"/>
  <c r="AD19" i="4"/>
  <c r="AN19" i="4"/>
  <c r="AO19" i="4"/>
  <c r="G20" i="4"/>
  <c r="H20" i="4"/>
  <c r="R20" i="4"/>
  <c r="S20" i="4"/>
  <c r="AC20" i="4"/>
  <c r="AD20" i="4"/>
  <c r="AN20" i="4"/>
  <c r="AO20" i="4"/>
  <c r="G21" i="4"/>
  <c r="H21" i="4"/>
  <c r="R21" i="4"/>
  <c r="S21" i="4"/>
  <c r="AC21" i="4"/>
  <c r="AD21" i="4"/>
  <c r="AN21" i="4"/>
  <c r="AO21" i="4"/>
  <c r="G22" i="4"/>
  <c r="H22" i="4"/>
  <c r="R22" i="4"/>
  <c r="S22" i="4"/>
  <c r="AC22" i="4"/>
  <c r="AD22" i="4"/>
  <c r="AN22" i="4"/>
  <c r="AO22" i="4"/>
  <c r="G23" i="4"/>
  <c r="H23" i="4"/>
  <c r="R23" i="4"/>
  <c r="S23" i="4"/>
  <c r="AC23" i="4"/>
  <c r="AD23" i="4"/>
  <c r="AN23" i="4"/>
  <c r="AO23" i="4"/>
  <c r="G24" i="4"/>
  <c r="H24" i="4"/>
  <c r="R24" i="4"/>
  <c r="S24" i="4"/>
  <c r="AC24" i="4"/>
  <c r="AD24" i="4"/>
  <c r="AN24" i="4"/>
  <c r="AO24" i="4"/>
  <c r="G25" i="4"/>
  <c r="H25" i="4"/>
  <c r="R25" i="4"/>
  <c r="S25" i="4"/>
  <c r="AC25" i="4"/>
  <c r="AD25" i="4"/>
  <c r="AN25" i="4"/>
  <c r="AO25" i="4"/>
  <c r="G26" i="4"/>
  <c r="H26" i="4"/>
  <c r="R26" i="4"/>
  <c r="S26" i="4"/>
  <c r="AC26" i="4"/>
  <c r="AD26" i="4"/>
  <c r="AN26" i="4"/>
  <c r="AO26" i="4"/>
  <c r="G27" i="4"/>
  <c r="H27" i="4"/>
  <c r="R27" i="4"/>
  <c r="S27" i="4"/>
  <c r="AC27" i="4"/>
  <c r="AD27" i="4"/>
  <c r="AN27" i="4"/>
  <c r="AO27" i="4"/>
  <c r="G28" i="4"/>
  <c r="H28" i="4"/>
  <c r="R28" i="4"/>
  <c r="S28" i="4"/>
  <c r="AC28" i="4"/>
  <c r="AD28" i="4"/>
  <c r="AN28" i="4"/>
  <c r="AO28" i="4"/>
  <c r="G29" i="4"/>
  <c r="H29" i="4"/>
  <c r="R29" i="4"/>
  <c r="S29" i="4"/>
  <c r="AC29" i="4"/>
  <c r="AD29" i="4"/>
  <c r="AN29" i="4"/>
  <c r="AO29" i="4"/>
  <c r="G30" i="4"/>
  <c r="H30" i="4"/>
  <c r="R30" i="4"/>
  <c r="S30" i="4"/>
  <c r="AC30" i="4"/>
  <c r="AD30" i="4"/>
  <c r="AN30" i="4"/>
  <c r="AO30" i="4"/>
  <c r="G31" i="4"/>
  <c r="H31" i="4"/>
  <c r="R31" i="4"/>
  <c r="S31" i="4"/>
  <c r="AC31" i="4"/>
  <c r="AD31" i="4"/>
  <c r="AN31" i="4"/>
  <c r="AO31" i="4"/>
  <c r="G32" i="4"/>
  <c r="H32" i="4"/>
  <c r="R32" i="4"/>
  <c r="S32" i="4"/>
  <c r="AC32" i="4"/>
  <c r="AD32" i="4"/>
  <c r="AN32" i="4"/>
  <c r="AO32" i="4"/>
  <c r="G33" i="4"/>
  <c r="H33" i="4"/>
  <c r="R33" i="4"/>
  <c r="S33" i="4"/>
  <c r="AC33" i="4"/>
  <c r="AD33" i="4"/>
  <c r="AN33" i="4"/>
  <c r="AO33" i="4"/>
  <c r="G34" i="4"/>
  <c r="H34" i="4"/>
  <c r="R34" i="4"/>
  <c r="S34" i="4"/>
  <c r="AC34" i="4"/>
  <c r="AD34" i="4"/>
  <c r="AN34" i="4"/>
  <c r="AO34" i="4"/>
  <c r="G35" i="4"/>
  <c r="H35" i="4"/>
  <c r="R35" i="4"/>
  <c r="S35" i="4"/>
  <c r="AC35" i="4"/>
  <c r="AD35" i="4"/>
  <c r="AN35" i="4"/>
  <c r="AO35" i="4"/>
  <c r="G36" i="4"/>
  <c r="H36" i="4"/>
  <c r="R36" i="4"/>
  <c r="S36" i="4"/>
  <c r="AC36" i="4"/>
  <c r="AD36" i="4"/>
  <c r="AN36" i="4"/>
  <c r="AO36" i="4"/>
  <c r="G37" i="4"/>
  <c r="H37" i="4"/>
  <c r="R37" i="4"/>
  <c r="S37" i="4"/>
  <c r="AC37" i="4"/>
  <c r="AD37" i="4"/>
  <c r="AN37" i="4"/>
  <c r="AO37" i="4"/>
  <c r="G38" i="4"/>
  <c r="H38" i="4"/>
  <c r="R38" i="4"/>
  <c r="S38" i="4"/>
  <c r="AC38" i="4"/>
  <c r="AD38" i="4"/>
  <c r="AN38" i="4"/>
  <c r="AO38" i="4"/>
  <c r="G39" i="4"/>
  <c r="H39" i="4"/>
  <c r="R39" i="4"/>
  <c r="S39" i="4"/>
  <c r="AC39" i="4"/>
  <c r="AD39" i="4"/>
  <c r="AN39" i="4"/>
  <c r="AO39" i="4"/>
  <c r="G40" i="4"/>
  <c r="H40" i="4"/>
  <c r="R40" i="4"/>
  <c r="S40" i="4"/>
  <c r="AC40" i="4"/>
  <c r="AD40" i="4"/>
  <c r="AN40" i="4"/>
  <c r="AO40" i="4"/>
  <c r="G41" i="4"/>
  <c r="H41" i="4"/>
  <c r="R41" i="4"/>
  <c r="S41" i="4"/>
  <c r="AC41" i="4"/>
  <c r="AD41" i="4"/>
  <c r="AN41" i="4"/>
  <c r="AO41" i="4"/>
  <c r="G42" i="4"/>
  <c r="H42" i="4"/>
  <c r="R42" i="4"/>
  <c r="S42" i="4"/>
  <c r="AC42" i="4"/>
  <c r="AD42" i="4"/>
  <c r="AN42" i="4"/>
  <c r="AO42" i="4"/>
  <c r="G43" i="4"/>
  <c r="H43" i="4"/>
  <c r="R43" i="4"/>
  <c r="S43" i="4"/>
  <c r="AC43" i="4"/>
  <c r="AD43" i="4"/>
  <c r="AN43" i="4"/>
  <c r="AO43" i="4"/>
  <c r="G44" i="4"/>
  <c r="H44" i="4"/>
  <c r="R44" i="4"/>
  <c r="S44" i="4"/>
  <c r="AC44" i="4"/>
  <c r="AD44" i="4"/>
  <c r="AN44" i="4"/>
  <c r="AO44" i="4"/>
  <c r="G45" i="4"/>
  <c r="H45" i="4"/>
  <c r="R45" i="4"/>
  <c r="S45" i="4"/>
  <c r="AC45" i="4"/>
  <c r="AD45" i="4"/>
  <c r="AN45" i="4"/>
  <c r="AO45" i="4"/>
  <c r="AP45" i="4" l="1"/>
  <c r="AQ45" i="4" s="1"/>
  <c r="AR45" i="4" s="1"/>
  <c r="AS45" i="4" s="1"/>
  <c r="T45" i="4"/>
  <c r="U45" i="4" s="1"/>
  <c r="V45" i="4" s="1"/>
  <c r="W45" i="4" s="1"/>
  <c r="AP43" i="4"/>
  <c r="AQ43" i="4" s="1"/>
  <c r="AR43" i="4" s="1"/>
  <c r="AS43" i="4" s="1"/>
  <c r="T43" i="4"/>
  <c r="U43" i="4" s="1"/>
  <c r="V43" i="4" s="1"/>
  <c r="W43" i="4" s="1"/>
  <c r="AP41" i="4"/>
  <c r="AQ41" i="4" s="1"/>
  <c r="AR41" i="4" s="1"/>
  <c r="AS41" i="4" s="1"/>
  <c r="T41" i="4"/>
  <c r="U41" i="4" s="1"/>
  <c r="V41" i="4" s="1"/>
  <c r="W41" i="4" s="1"/>
  <c r="AP39" i="4"/>
  <c r="AQ39" i="4" s="1"/>
  <c r="AR39" i="4" s="1"/>
  <c r="AS39" i="4" s="1"/>
  <c r="T39" i="4"/>
  <c r="U39" i="4" s="1"/>
  <c r="V39" i="4" s="1"/>
  <c r="W39" i="4" s="1"/>
  <c r="AP37" i="4"/>
  <c r="AQ37" i="4" s="1"/>
  <c r="AR37" i="4" s="1"/>
  <c r="AS37" i="4" s="1"/>
  <c r="T37" i="4"/>
  <c r="U37" i="4" s="1"/>
  <c r="V37" i="4" s="1"/>
  <c r="W37" i="4" s="1"/>
  <c r="AP35" i="4"/>
  <c r="AQ35" i="4" s="1"/>
  <c r="AR35" i="4" s="1"/>
  <c r="AS35" i="4" s="1"/>
  <c r="T35" i="4"/>
  <c r="U35" i="4" s="1"/>
  <c r="V35" i="4" s="1"/>
  <c r="W35" i="4" s="1"/>
  <c r="AP33" i="4"/>
  <c r="AQ33" i="4" s="1"/>
  <c r="AR33" i="4" s="1"/>
  <c r="AS33" i="4" s="1"/>
  <c r="T33" i="4"/>
  <c r="U33" i="4" s="1"/>
  <c r="V33" i="4" s="1"/>
  <c r="W33" i="4" s="1"/>
  <c r="AP31" i="4"/>
  <c r="AQ31" i="4" s="1"/>
  <c r="AR31" i="4" s="1"/>
  <c r="AS31" i="4" s="1"/>
  <c r="T31" i="4"/>
  <c r="U31" i="4" s="1"/>
  <c r="V31" i="4" s="1"/>
  <c r="W31" i="4" s="1"/>
  <c r="AP29" i="4"/>
  <c r="AQ29" i="4" s="1"/>
  <c r="AR29" i="4" s="1"/>
  <c r="AS29" i="4" s="1"/>
  <c r="T29" i="4"/>
  <c r="U29" i="4" s="1"/>
  <c r="V29" i="4" s="1"/>
  <c r="W29" i="4" s="1"/>
  <c r="AP27" i="4"/>
  <c r="AQ27" i="4" s="1"/>
  <c r="AR27" i="4" s="1"/>
  <c r="AS27" i="4" s="1"/>
  <c r="T27" i="4"/>
  <c r="U27" i="4" s="1"/>
  <c r="V27" i="4" s="1"/>
  <c r="W27" i="4" s="1"/>
  <c r="AP25" i="4"/>
  <c r="AQ25" i="4" s="1"/>
  <c r="AR25" i="4" s="1"/>
  <c r="AS25" i="4" s="1"/>
  <c r="T25" i="4"/>
  <c r="U25" i="4" s="1"/>
  <c r="V25" i="4" s="1"/>
  <c r="W25" i="4" s="1"/>
  <c r="AP23" i="4"/>
  <c r="T23" i="4"/>
  <c r="U23" i="4" s="1"/>
  <c r="V23" i="4" s="1"/>
  <c r="W23" i="4" s="1"/>
  <c r="AP21" i="4"/>
  <c r="AQ21" i="4" s="1"/>
  <c r="AR21" i="4" s="1"/>
  <c r="AS21" i="4" s="1"/>
  <c r="T21" i="4"/>
  <c r="U21" i="4" s="1"/>
  <c r="V21" i="4" s="1"/>
  <c r="W21" i="4" s="1"/>
  <c r="AP19" i="4"/>
  <c r="AQ19" i="4" s="1"/>
  <c r="AR19" i="4" s="1"/>
  <c r="AS19" i="4" s="1"/>
  <c r="T19" i="4"/>
  <c r="U19" i="4" s="1"/>
  <c r="V19" i="4" s="1"/>
  <c r="W19" i="4" s="1"/>
  <c r="AP17" i="4"/>
  <c r="AQ17" i="4" s="1"/>
  <c r="AR17" i="4" s="1"/>
  <c r="AS17" i="4" s="1"/>
  <c r="T17" i="4"/>
  <c r="U17" i="4" s="1"/>
  <c r="V17" i="4" s="1"/>
  <c r="W17" i="4" s="1"/>
  <c r="AP15" i="4"/>
  <c r="AQ15" i="4" s="1"/>
  <c r="AR15" i="4" s="1"/>
  <c r="AS15" i="4" s="1"/>
  <c r="T15" i="4"/>
  <c r="U15" i="4" s="1"/>
  <c r="V15" i="4" s="1"/>
  <c r="W15" i="4" s="1"/>
  <c r="AP13" i="4"/>
  <c r="AQ13" i="4" s="1"/>
  <c r="AR13" i="4" s="1"/>
  <c r="AS13" i="4" s="1"/>
  <c r="T13" i="4"/>
  <c r="U13" i="4" s="1"/>
  <c r="V13" i="4" s="1"/>
  <c r="W13" i="4" s="1"/>
  <c r="AE44" i="4"/>
  <c r="AF44" i="4" s="1"/>
  <c r="AG44" i="4" s="1"/>
  <c r="AH44" i="4" s="1"/>
  <c r="I44" i="4"/>
  <c r="J44" i="4" s="1"/>
  <c r="K44" i="4" s="1"/>
  <c r="L44" i="4" s="1"/>
  <c r="AE42" i="4"/>
  <c r="AF42" i="4" s="1"/>
  <c r="AG42" i="4" s="1"/>
  <c r="AH42" i="4" s="1"/>
  <c r="I42" i="4"/>
  <c r="J42" i="4" s="1"/>
  <c r="K42" i="4" s="1"/>
  <c r="L42" i="4" s="1"/>
  <c r="AE40" i="4"/>
  <c r="AF40" i="4" s="1"/>
  <c r="AG40" i="4" s="1"/>
  <c r="AH40" i="4" s="1"/>
  <c r="I40" i="4"/>
  <c r="J40" i="4" s="1"/>
  <c r="K40" i="4" s="1"/>
  <c r="L40" i="4" s="1"/>
  <c r="AE38" i="4"/>
  <c r="AF38" i="4" s="1"/>
  <c r="AG38" i="4" s="1"/>
  <c r="AH38" i="4" s="1"/>
  <c r="I38" i="4"/>
  <c r="J38" i="4" s="1"/>
  <c r="K38" i="4" s="1"/>
  <c r="L38" i="4" s="1"/>
  <c r="AE36" i="4"/>
  <c r="AF36" i="4" s="1"/>
  <c r="AG36" i="4" s="1"/>
  <c r="AH36" i="4" s="1"/>
  <c r="I36" i="4"/>
  <c r="J36" i="4" s="1"/>
  <c r="K36" i="4" s="1"/>
  <c r="L36" i="4" s="1"/>
  <c r="AE34" i="4"/>
  <c r="AF34" i="4" s="1"/>
  <c r="AG34" i="4" s="1"/>
  <c r="AH34" i="4" s="1"/>
  <c r="I34" i="4"/>
  <c r="J34" i="4" s="1"/>
  <c r="K34" i="4" s="1"/>
  <c r="L34" i="4" s="1"/>
  <c r="AE32" i="4"/>
  <c r="AF32" i="4" s="1"/>
  <c r="AG32" i="4" s="1"/>
  <c r="AH32" i="4" s="1"/>
  <c r="I32" i="4"/>
  <c r="J32" i="4" s="1"/>
  <c r="K32" i="4" s="1"/>
  <c r="L32" i="4" s="1"/>
  <c r="AE30" i="4"/>
  <c r="AF30" i="4" s="1"/>
  <c r="AG30" i="4" s="1"/>
  <c r="AH30" i="4" s="1"/>
  <c r="I30" i="4"/>
  <c r="J30" i="4" s="1"/>
  <c r="K30" i="4" s="1"/>
  <c r="L30" i="4" s="1"/>
  <c r="AE28" i="4"/>
  <c r="AF28" i="4" s="1"/>
  <c r="AG28" i="4" s="1"/>
  <c r="AH28" i="4" s="1"/>
  <c r="I28" i="4"/>
  <c r="J28" i="4" s="1"/>
  <c r="K28" i="4" s="1"/>
  <c r="L28" i="4" s="1"/>
  <c r="AE26" i="4"/>
  <c r="AF26" i="4" s="1"/>
  <c r="AG26" i="4" s="1"/>
  <c r="AH26" i="4" s="1"/>
  <c r="I26" i="4"/>
  <c r="J26" i="4" s="1"/>
  <c r="K26" i="4" s="1"/>
  <c r="L26" i="4" s="1"/>
  <c r="AE24" i="4"/>
  <c r="AF24" i="4" s="1"/>
  <c r="AG24" i="4" s="1"/>
  <c r="AH24" i="4" s="1"/>
  <c r="I24" i="4"/>
  <c r="J24" i="4" s="1"/>
  <c r="K24" i="4" s="1"/>
  <c r="L24" i="4" s="1"/>
  <c r="AE22" i="4"/>
  <c r="AF22" i="4" s="1"/>
  <c r="AG22" i="4" s="1"/>
  <c r="AH22" i="4" s="1"/>
  <c r="I22" i="4"/>
  <c r="J22" i="4" s="1"/>
  <c r="K22" i="4" s="1"/>
  <c r="L22" i="4" s="1"/>
  <c r="AE20" i="4"/>
  <c r="AF20" i="4" s="1"/>
  <c r="AG20" i="4" s="1"/>
  <c r="AH20" i="4" s="1"/>
  <c r="I20" i="4"/>
  <c r="J20" i="4" s="1"/>
  <c r="K20" i="4" s="1"/>
  <c r="L20" i="4" s="1"/>
  <c r="AE18" i="4"/>
  <c r="AF18" i="4" s="1"/>
  <c r="AG18" i="4" s="1"/>
  <c r="AH18" i="4" s="1"/>
  <c r="I18" i="4"/>
  <c r="J18" i="4" s="1"/>
  <c r="K18" i="4" s="1"/>
  <c r="L18" i="4" s="1"/>
  <c r="AE16" i="4"/>
  <c r="AF16" i="4" s="1"/>
  <c r="AG16" i="4" s="1"/>
  <c r="AH16" i="4" s="1"/>
  <c r="I16" i="4"/>
  <c r="J16" i="4" s="1"/>
  <c r="K16" i="4" s="1"/>
  <c r="L16" i="4" s="1"/>
  <c r="AE14" i="4"/>
  <c r="AF14" i="4" s="1"/>
  <c r="AG14" i="4" s="1"/>
  <c r="AH14" i="4" s="1"/>
  <c r="I14" i="4"/>
  <c r="J14" i="4" s="1"/>
  <c r="K14" i="4" s="1"/>
  <c r="L14" i="4" s="1"/>
  <c r="AQ23" i="4"/>
  <c r="AR23" i="4" s="1"/>
  <c r="AS23" i="4" s="1"/>
  <c r="T32" i="19"/>
  <c r="T31" i="19"/>
  <c r="T29" i="19"/>
  <c r="T28" i="19"/>
  <c r="T27" i="19"/>
  <c r="T26" i="19"/>
  <c r="T25" i="19"/>
  <c r="T24" i="19"/>
  <c r="T22" i="19"/>
  <c r="T21" i="19"/>
  <c r="T19" i="19"/>
  <c r="T18" i="19"/>
  <c r="T17" i="19"/>
  <c r="T16" i="19"/>
  <c r="T15" i="19"/>
  <c r="T14" i="19"/>
  <c r="AE45" i="4"/>
  <c r="I45" i="4"/>
  <c r="AP44" i="4"/>
  <c r="T44" i="4"/>
  <c r="AE43" i="4"/>
  <c r="I43" i="4"/>
  <c r="AP42" i="4"/>
  <c r="T42" i="4"/>
  <c r="AE41" i="4"/>
  <c r="I41" i="4"/>
  <c r="AP40" i="4"/>
  <c r="T40" i="4"/>
  <c r="AE39" i="4"/>
  <c r="I39" i="4"/>
  <c r="AP38" i="4"/>
  <c r="T38" i="4"/>
  <c r="AE37" i="4"/>
  <c r="I37" i="4"/>
  <c r="AP36" i="4"/>
  <c r="T36" i="4"/>
  <c r="AE35" i="4"/>
  <c r="I35" i="4"/>
  <c r="AP34" i="4"/>
  <c r="T34" i="4"/>
  <c r="AE33" i="4"/>
  <c r="I33" i="4"/>
  <c r="AP32" i="4"/>
  <c r="T32" i="4"/>
  <c r="AE31" i="4"/>
  <c r="I31" i="4"/>
  <c r="AP30" i="4"/>
  <c r="T30" i="4"/>
  <c r="AE29" i="4"/>
  <c r="I29" i="4"/>
  <c r="AP28" i="4"/>
  <c r="T28" i="4"/>
  <c r="AE27" i="4"/>
  <c r="I27" i="4"/>
  <c r="AP26" i="4"/>
  <c r="T26" i="4"/>
  <c r="AE25" i="4"/>
  <c r="I25" i="4"/>
  <c r="AP24" i="4"/>
  <c r="T24" i="4"/>
  <c r="AE23" i="4"/>
  <c r="I23" i="4"/>
  <c r="AP22" i="4"/>
  <c r="T22" i="4"/>
  <c r="AE21" i="4"/>
  <c r="I21" i="4"/>
  <c r="AP20" i="4"/>
  <c r="T20" i="4"/>
  <c r="AE19" i="4"/>
  <c r="I19" i="4"/>
  <c r="AP18" i="4"/>
  <c r="T18" i="4"/>
  <c r="AE17" i="4"/>
  <c r="I17" i="4"/>
  <c r="AP16" i="4"/>
  <c r="T16" i="4"/>
  <c r="AE15" i="4"/>
  <c r="I15" i="4"/>
  <c r="AP14" i="4"/>
  <c r="T14" i="4"/>
  <c r="AE13" i="4"/>
  <c r="I13" i="4"/>
  <c r="I32" i="19"/>
  <c r="I31" i="19"/>
  <c r="I29" i="19"/>
  <c r="I28" i="19"/>
  <c r="I27" i="19"/>
  <c r="I26" i="19"/>
  <c r="I25" i="19"/>
  <c r="I24" i="19"/>
  <c r="I22" i="19"/>
  <c r="I21" i="19"/>
  <c r="I19" i="19"/>
  <c r="I18" i="19"/>
  <c r="I17" i="19"/>
  <c r="I16" i="19"/>
  <c r="I15" i="19"/>
  <c r="J15" i="19" s="1"/>
  <c r="T32" i="9"/>
  <c r="I32" i="9"/>
  <c r="T31" i="9"/>
  <c r="I31" i="9"/>
  <c r="T29" i="9"/>
  <c r="I29" i="9"/>
  <c r="T28" i="9"/>
  <c r="I28" i="9"/>
  <c r="T27" i="9"/>
  <c r="I27" i="9"/>
  <c r="T26" i="9"/>
  <c r="I26" i="9"/>
  <c r="T25" i="9"/>
  <c r="I25" i="9"/>
  <c r="T24" i="9"/>
  <c r="I24" i="9"/>
  <c r="T22" i="9"/>
  <c r="I22" i="9"/>
  <c r="T21" i="9"/>
  <c r="I21" i="9"/>
  <c r="T19" i="9"/>
  <c r="I19" i="9"/>
  <c r="T18" i="9"/>
  <c r="I18" i="9"/>
  <c r="T17" i="9"/>
  <c r="I17" i="9"/>
  <c r="T16" i="9"/>
  <c r="I16" i="9"/>
  <c r="T15" i="9"/>
  <c r="I15" i="9"/>
  <c r="T14" i="9"/>
  <c r="I14" i="9"/>
  <c r="T32" i="8"/>
  <c r="I32" i="8"/>
  <c r="T31" i="8"/>
  <c r="I31" i="8"/>
  <c r="T29" i="8"/>
  <c r="I29" i="8"/>
  <c r="T28" i="8"/>
  <c r="I28" i="8"/>
  <c r="T27" i="8"/>
  <c r="I27" i="8"/>
  <c r="T26" i="8"/>
  <c r="I26" i="8"/>
  <c r="T25" i="8"/>
  <c r="I25" i="8"/>
  <c r="T24" i="8"/>
  <c r="I24" i="8"/>
  <c r="T22" i="8"/>
  <c r="I22" i="8"/>
  <c r="T21" i="8"/>
  <c r="I21" i="8"/>
  <c r="T19" i="8"/>
  <c r="I19" i="8"/>
  <c r="T18" i="8"/>
  <c r="I18" i="8"/>
  <c r="T17" i="8"/>
  <c r="I17" i="8"/>
  <c r="T16" i="8"/>
  <c r="I16" i="8"/>
  <c r="T15" i="8"/>
  <c r="I15" i="8"/>
  <c r="T14" i="8"/>
  <c r="I14" i="8"/>
  <c r="T32" i="7"/>
  <c r="I32" i="7"/>
  <c r="T31" i="7"/>
  <c r="I31" i="7"/>
  <c r="T29" i="7"/>
  <c r="I29" i="7"/>
  <c r="T28" i="7"/>
  <c r="I28" i="7"/>
  <c r="T27" i="7"/>
  <c r="I27" i="7"/>
  <c r="T26" i="7"/>
  <c r="I26" i="7"/>
  <c r="T25" i="7"/>
  <c r="I25" i="7"/>
  <c r="T24" i="7"/>
  <c r="I24" i="7"/>
  <c r="T22" i="7"/>
  <c r="I22" i="7"/>
  <c r="T21" i="7"/>
  <c r="I21" i="7"/>
  <c r="T19" i="7"/>
  <c r="I19" i="7"/>
  <c r="T18" i="7"/>
  <c r="I18" i="7"/>
  <c r="T17" i="7"/>
  <c r="I17" i="7"/>
  <c r="T16" i="7"/>
  <c r="I16" i="7"/>
  <c r="T15" i="7"/>
  <c r="I15" i="7"/>
  <c r="T14" i="7"/>
  <c r="K14" i="7"/>
  <c r="L14" i="7" s="1"/>
  <c r="AQ16" i="4" l="1"/>
  <c r="AR16" i="4" s="1"/>
  <c r="AS16" i="4" s="1"/>
  <c r="AQ20" i="4"/>
  <c r="AR20" i="4" s="1"/>
  <c r="AS20" i="4" s="1"/>
  <c r="AQ22" i="4"/>
  <c r="AR22" i="4" s="1"/>
  <c r="AS22" i="4" s="1"/>
  <c r="AQ26" i="4"/>
  <c r="AR26" i="4" s="1"/>
  <c r="AS26" i="4" s="1"/>
  <c r="AQ30" i="4"/>
  <c r="AR30" i="4" s="1"/>
  <c r="AS30" i="4" s="1"/>
  <c r="AQ32" i="4"/>
  <c r="AR32" i="4" s="1"/>
  <c r="AS32" i="4" s="1"/>
  <c r="AQ36" i="4"/>
  <c r="AR36" i="4" s="1"/>
  <c r="AS36" i="4" s="1"/>
  <c r="AQ40" i="4"/>
  <c r="AR40" i="4" s="1"/>
  <c r="AS40" i="4" s="1"/>
  <c r="AQ44" i="4"/>
  <c r="AR44" i="4" s="1"/>
  <c r="AS44" i="4" s="1"/>
  <c r="AQ14" i="4"/>
  <c r="AR14" i="4" s="1"/>
  <c r="AS14" i="4" s="1"/>
  <c r="AQ18" i="4"/>
  <c r="AR18" i="4" s="1"/>
  <c r="AS18" i="4" s="1"/>
  <c r="AQ24" i="4"/>
  <c r="AR24" i="4" s="1"/>
  <c r="AS24" i="4" s="1"/>
  <c r="AQ28" i="4"/>
  <c r="AR28" i="4" s="1"/>
  <c r="AS28" i="4" s="1"/>
  <c r="AQ34" i="4"/>
  <c r="AR34" i="4" s="1"/>
  <c r="AS34" i="4" s="1"/>
  <c r="AQ38" i="4"/>
  <c r="AR38" i="4" s="1"/>
  <c r="AS38" i="4" s="1"/>
  <c r="AQ42" i="4"/>
  <c r="AR42" i="4" s="1"/>
  <c r="AS42" i="4" s="1"/>
  <c r="AF13" i="4"/>
  <c r="AG13" i="4" s="1"/>
  <c r="AH13" i="4" s="1"/>
  <c r="AF17" i="4"/>
  <c r="AG17" i="4" s="1"/>
  <c r="AH17" i="4" s="1"/>
  <c r="AF19" i="4"/>
  <c r="AG19" i="4" s="1"/>
  <c r="AH19" i="4" s="1"/>
  <c r="AF23" i="4"/>
  <c r="AG23" i="4" s="1"/>
  <c r="AH23" i="4" s="1"/>
  <c r="AF25" i="4"/>
  <c r="AG25" i="4" s="1"/>
  <c r="AH25" i="4" s="1"/>
  <c r="AF29" i="4"/>
  <c r="AG29" i="4" s="1"/>
  <c r="AH29" i="4" s="1"/>
  <c r="AF33" i="4"/>
  <c r="AG33" i="4" s="1"/>
  <c r="AH33" i="4" s="1"/>
  <c r="AF37" i="4"/>
  <c r="AG37" i="4" s="1"/>
  <c r="AH37" i="4" s="1"/>
  <c r="AF43" i="4"/>
  <c r="AG43" i="4" s="1"/>
  <c r="AH43" i="4" s="1"/>
  <c r="AF15" i="4"/>
  <c r="AG15" i="4" s="1"/>
  <c r="AH15" i="4" s="1"/>
  <c r="AF21" i="4"/>
  <c r="AG21" i="4" s="1"/>
  <c r="AH21" i="4" s="1"/>
  <c r="AF27" i="4"/>
  <c r="AG27" i="4" s="1"/>
  <c r="AH27" i="4" s="1"/>
  <c r="AF31" i="4"/>
  <c r="AG31" i="4" s="1"/>
  <c r="AH31" i="4" s="1"/>
  <c r="AF35" i="4"/>
  <c r="AG35" i="4" s="1"/>
  <c r="AH35" i="4" s="1"/>
  <c r="AF39" i="4"/>
  <c r="AG39" i="4" s="1"/>
  <c r="AH39" i="4" s="1"/>
  <c r="AF41" i="4"/>
  <c r="AG41" i="4" s="1"/>
  <c r="AH41" i="4" s="1"/>
  <c r="AF45" i="4"/>
  <c r="AG45" i="4" s="1"/>
  <c r="AH45" i="4" s="1"/>
  <c r="U14" i="4"/>
  <c r="V14" i="4" s="1"/>
  <c r="W14" i="4" s="1"/>
  <c r="U16" i="4"/>
  <c r="V16" i="4" s="1"/>
  <c r="W16" i="4" s="1"/>
  <c r="U18" i="4"/>
  <c r="V18" i="4" s="1"/>
  <c r="W18" i="4" s="1"/>
  <c r="U20" i="4"/>
  <c r="V20" i="4" s="1"/>
  <c r="W20" i="4" s="1"/>
  <c r="U22" i="4"/>
  <c r="V22" i="4" s="1"/>
  <c r="W22" i="4" s="1"/>
  <c r="U24" i="4"/>
  <c r="V24" i="4" s="1"/>
  <c r="W24" i="4" s="1"/>
  <c r="U26" i="4"/>
  <c r="V26" i="4" s="1"/>
  <c r="W26" i="4" s="1"/>
  <c r="U28" i="4"/>
  <c r="V28" i="4" s="1"/>
  <c r="W28" i="4" s="1"/>
  <c r="U30" i="4"/>
  <c r="V30" i="4" s="1"/>
  <c r="W30" i="4" s="1"/>
  <c r="U32" i="4"/>
  <c r="V32" i="4" s="1"/>
  <c r="W32" i="4" s="1"/>
  <c r="U34" i="4"/>
  <c r="V34" i="4" s="1"/>
  <c r="W34" i="4" s="1"/>
  <c r="U36" i="4"/>
  <c r="V36" i="4" s="1"/>
  <c r="W36" i="4" s="1"/>
  <c r="U38" i="4"/>
  <c r="V38" i="4" s="1"/>
  <c r="W38" i="4" s="1"/>
  <c r="U40" i="4"/>
  <c r="V40" i="4" s="1"/>
  <c r="W40" i="4" s="1"/>
  <c r="U42" i="4"/>
  <c r="V42" i="4" s="1"/>
  <c r="W42" i="4" s="1"/>
  <c r="U44" i="4"/>
  <c r="V44" i="4" s="1"/>
  <c r="W44" i="4" s="1"/>
  <c r="J13" i="4"/>
  <c r="K13" i="4" s="1"/>
  <c r="L13" i="4" s="1"/>
  <c r="J17" i="4"/>
  <c r="K17" i="4" s="1"/>
  <c r="L17" i="4" s="1"/>
  <c r="J21" i="4"/>
  <c r="K21" i="4" s="1"/>
  <c r="L21" i="4" s="1"/>
  <c r="J25" i="4"/>
  <c r="K25" i="4" s="1"/>
  <c r="L25" i="4" s="1"/>
  <c r="J29" i="4"/>
  <c r="K29" i="4" s="1"/>
  <c r="L29" i="4" s="1"/>
  <c r="J33" i="4"/>
  <c r="K33" i="4" s="1"/>
  <c r="L33" i="4" s="1"/>
  <c r="J37" i="4"/>
  <c r="K37" i="4" s="1"/>
  <c r="L37" i="4" s="1"/>
  <c r="J41" i="4"/>
  <c r="K41" i="4" s="1"/>
  <c r="L41" i="4" s="1"/>
  <c r="J45" i="4"/>
  <c r="K45" i="4" s="1"/>
  <c r="L45" i="4" s="1"/>
  <c r="J15" i="4"/>
  <c r="K15" i="4" s="1"/>
  <c r="L15" i="4" s="1"/>
  <c r="J19" i="4"/>
  <c r="K19" i="4" s="1"/>
  <c r="L19" i="4" s="1"/>
  <c r="J23" i="4"/>
  <c r="K23" i="4" s="1"/>
  <c r="L23" i="4" s="1"/>
  <c r="J27" i="4"/>
  <c r="K27" i="4" s="1"/>
  <c r="L27" i="4" s="1"/>
  <c r="J31" i="4"/>
  <c r="K31" i="4" s="1"/>
  <c r="L31" i="4" s="1"/>
  <c r="J35" i="4"/>
  <c r="K35" i="4" s="1"/>
  <c r="L35" i="4" s="1"/>
  <c r="J39" i="4"/>
  <c r="K39" i="4" s="1"/>
  <c r="L39" i="4" s="1"/>
  <c r="J43" i="4"/>
  <c r="K43" i="4" s="1"/>
  <c r="L43" i="4" s="1"/>
  <c r="U15" i="7"/>
  <c r="V15" i="7" s="1"/>
  <c r="W15" i="7" s="1"/>
  <c r="U17" i="7"/>
  <c r="V17" i="7" s="1"/>
  <c r="W17" i="7" s="1"/>
  <c r="U19" i="7"/>
  <c r="V19" i="7" s="1"/>
  <c r="W19" i="7" s="1"/>
  <c r="U22" i="7"/>
  <c r="V22" i="7" s="1"/>
  <c r="W22" i="7" s="1"/>
  <c r="U25" i="7"/>
  <c r="V25" i="7" s="1"/>
  <c r="W25" i="7" s="1"/>
  <c r="U27" i="7"/>
  <c r="V27" i="7" s="1"/>
  <c r="W27" i="7" s="1"/>
  <c r="U29" i="7"/>
  <c r="V29" i="7" s="1"/>
  <c r="W29" i="7" s="1"/>
  <c r="U32" i="7"/>
  <c r="V32" i="7" s="1"/>
  <c r="W32" i="7" s="1"/>
  <c r="U14" i="7"/>
  <c r="V14" i="7" s="1"/>
  <c r="W14" i="7" s="1"/>
  <c r="U16" i="7"/>
  <c r="V16" i="7" s="1"/>
  <c r="W16" i="7" s="1"/>
  <c r="U18" i="7"/>
  <c r="V18" i="7" s="1"/>
  <c r="W18" i="7" s="1"/>
  <c r="U21" i="7"/>
  <c r="V21" i="7" s="1"/>
  <c r="W21" i="7" s="1"/>
  <c r="U24" i="7"/>
  <c r="V24" i="7" s="1"/>
  <c r="W24" i="7" s="1"/>
  <c r="U26" i="7"/>
  <c r="V26" i="7" s="1"/>
  <c r="W26" i="7" s="1"/>
  <c r="U28" i="7"/>
  <c r="V28" i="7" s="1"/>
  <c r="W28" i="7" s="1"/>
  <c r="U31" i="7"/>
  <c r="V31" i="7" s="1"/>
  <c r="W31" i="7" s="1"/>
  <c r="J18" i="7"/>
  <c r="K18" i="7" s="1"/>
  <c r="L18" i="7" s="1"/>
  <c r="J24" i="7"/>
  <c r="K24" i="7" s="1"/>
  <c r="L24" i="7" s="1"/>
  <c r="J28" i="7"/>
  <c r="K28" i="7" s="1"/>
  <c r="L28" i="7" s="1"/>
  <c r="J31" i="7"/>
  <c r="K31" i="7" s="1"/>
  <c r="L31" i="7" s="1"/>
  <c r="J16" i="7"/>
  <c r="K16" i="7" s="1"/>
  <c r="L16" i="7" s="1"/>
  <c r="J21" i="7"/>
  <c r="K21" i="7" s="1"/>
  <c r="L21" i="7" s="1"/>
  <c r="J26" i="7"/>
  <c r="K26" i="7" s="1"/>
  <c r="L26" i="7" s="1"/>
  <c r="J15" i="7"/>
  <c r="K15" i="7" s="1"/>
  <c r="L15" i="7" s="1"/>
  <c r="J17" i="7"/>
  <c r="K17" i="7" s="1"/>
  <c r="L17" i="7" s="1"/>
  <c r="J19" i="7"/>
  <c r="K19" i="7" s="1"/>
  <c r="L19" i="7" s="1"/>
  <c r="J22" i="7"/>
  <c r="K22" i="7" s="1"/>
  <c r="L22" i="7" s="1"/>
  <c r="J25" i="7"/>
  <c r="K25" i="7" s="1"/>
  <c r="L25" i="7" s="1"/>
  <c r="J27" i="7"/>
  <c r="K27" i="7" s="1"/>
  <c r="L27" i="7" s="1"/>
  <c r="J29" i="7"/>
  <c r="K29" i="7" s="1"/>
  <c r="L29" i="7" s="1"/>
  <c r="J32" i="7"/>
  <c r="K32" i="7" s="1"/>
  <c r="L32" i="7" s="1"/>
  <c r="U15" i="8"/>
  <c r="V15" i="8" s="1"/>
  <c r="W15" i="8" s="1"/>
  <c r="U17" i="8"/>
  <c r="V17" i="8" s="1"/>
  <c r="W17" i="8" s="1"/>
  <c r="U19" i="8"/>
  <c r="V19" i="8" s="1"/>
  <c r="W19" i="8" s="1"/>
  <c r="U22" i="8"/>
  <c r="V22" i="8" s="1"/>
  <c r="W22" i="8" s="1"/>
  <c r="U25" i="8"/>
  <c r="V25" i="8" s="1"/>
  <c r="W25" i="8" s="1"/>
  <c r="U27" i="8"/>
  <c r="V27" i="8" s="1"/>
  <c r="W27" i="8" s="1"/>
  <c r="U29" i="8"/>
  <c r="V29" i="8" s="1"/>
  <c r="W29" i="8" s="1"/>
  <c r="U32" i="8"/>
  <c r="V32" i="8" s="1"/>
  <c r="W32" i="8" s="1"/>
  <c r="U14" i="8"/>
  <c r="V14" i="8" s="1"/>
  <c r="W14" i="8" s="1"/>
  <c r="U16" i="8"/>
  <c r="V16" i="8" s="1"/>
  <c r="W16" i="8" s="1"/>
  <c r="U18" i="8"/>
  <c r="V18" i="8" s="1"/>
  <c r="W18" i="8" s="1"/>
  <c r="U21" i="8"/>
  <c r="V21" i="8" s="1"/>
  <c r="W21" i="8" s="1"/>
  <c r="U24" i="8"/>
  <c r="V24" i="8" s="1"/>
  <c r="W24" i="8" s="1"/>
  <c r="U26" i="8"/>
  <c r="V26" i="8" s="1"/>
  <c r="W26" i="8" s="1"/>
  <c r="U28" i="8"/>
  <c r="V28" i="8" s="1"/>
  <c r="W28" i="8" s="1"/>
  <c r="U31" i="8"/>
  <c r="V31" i="8" s="1"/>
  <c r="W31" i="8" s="1"/>
  <c r="J14" i="8"/>
  <c r="K14" i="8" s="1"/>
  <c r="L14" i="8" s="1"/>
  <c r="J16" i="8"/>
  <c r="K16" i="8" s="1"/>
  <c r="L16" i="8" s="1"/>
  <c r="J18" i="8"/>
  <c r="K18" i="8" s="1"/>
  <c r="L18" i="8" s="1"/>
  <c r="J21" i="8"/>
  <c r="K21" i="8" s="1"/>
  <c r="L21" i="8" s="1"/>
  <c r="J26" i="8"/>
  <c r="K26" i="8" s="1"/>
  <c r="L26" i="8" s="1"/>
  <c r="J28" i="8"/>
  <c r="K28" i="8" s="1"/>
  <c r="L28" i="8" s="1"/>
  <c r="J31" i="8"/>
  <c r="K31" i="8" s="1"/>
  <c r="L31" i="8" s="1"/>
  <c r="J15" i="8"/>
  <c r="K15" i="8" s="1"/>
  <c r="L15" i="8" s="1"/>
  <c r="J17" i="8"/>
  <c r="K17" i="8" s="1"/>
  <c r="L17" i="8" s="1"/>
  <c r="J19" i="8"/>
  <c r="K19" i="8" s="1"/>
  <c r="L19" i="8" s="1"/>
  <c r="J22" i="8"/>
  <c r="K22" i="8" s="1"/>
  <c r="L22" i="8" s="1"/>
  <c r="J25" i="8"/>
  <c r="K25" i="8" s="1"/>
  <c r="L25" i="8" s="1"/>
  <c r="J27" i="8"/>
  <c r="K27" i="8" s="1"/>
  <c r="L27" i="8" s="1"/>
  <c r="J29" i="8"/>
  <c r="K29" i="8" s="1"/>
  <c r="L29" i="8" s="1"/>
  <c r="J32" i="8"/>
  <c r="K32" i="8" s="1"/>
  <c r="L32" i="8" s="1"/>
  <c r="J24" i="8"/>
  <c r="K24" i="8" s="1"/>
  <c r="L24" i="8" s="1"/>
  <c r="U15" i="9"/>
  <c r="V15" i="9" s="1"/>
  <c r="W15" i="9" s="1"/>
  <c r="U17" i="9"/>
  <c r="V17" i="9" s="1"/>
  <c r="W17" i="9" s="1"/>
  <c r="U19" i="9"/>
  <c r="V19" i="9" s="1"/>
  <c r="W19" i="9" s="1"/>
  <c r="U25" i="9"/>
  <c r="V25" i="9" s="1"/>
  <c r="W25" i="9" s="1"/>
  <c r="U27" i="9"/>
  <c r="V27" i="9" s="1"/>
  <c r="W27" i="9" s="1"/>
  <c r="U29" i="9"/>
  <c r="V29" i="9" s="1"/>
  <c r="W29" i="9" s="1"/>
  <c r="U32" i="9"/>
  <c r="V32" i="9" s="1"/>
  <c r="W32" i="9" s="1"/>
  <c r="U14" i="9"/>
  <c r="V14" i="9" s="1"/>
  <c r="W14" i="9" s="1"/>
  <c r="U16" i="9"/>
  <c r="V16" i="9" s="1"/>
  <c r="W16" i="9" s="1"/>
  <c r="U18" i="9"/>
  <c r="V18" i="9" s="1"/>
  <c r="W18" i="9" s="1"/>
  <c r="U21" i="9"/>
  <c r="V21" i="9" s="1"/>
  <c r="W21" i="9" s="1"/>
  <c r="U24" i="9"/>
  <c r="V24" i="9" s="1"/>
  <c r="W24" i="9" s="1"/>
  <c r="U26" i="9"/>
  <c r="V26" i="9" s="1"/>
  <c r="W26" i="9" s="1"/>
  <c r="U28" i="9"/>
  <c r="V28" i="9" s="1"/>
  <c r="W28" i="9" s="1"/>
  <c r="U31" i="9"/>
  <c r="V31" i="9" s="1"/>
  <c r="W31" i="9" s="1"/>
  <c r="U22" i="9"/>
  <c r="V22" i="9" s="1"/>
  <c r="W22" i="9" s="1"/>
  <c r="J18" i="9"/>
  <c r="K18" i="9" s="1"/>
  <c r="L18" i="9" s="1"/>
  <c r="J24" i="9"/>
  <c r="K24" i="9" s="1"/>
  <c r="L24" i="9" s="1"/>
  <c r="J31" i="9"/>
  <c r="K31" i="9" s="1"/>
  <c r="L31" i="9" s="1"/>
  <c r="J16" i="9"/>
  <c r="K16" i="9" s="1"/>
  <c r="L16" i="9" s="1"/>
  <c r="J26" i="9"/>
  <c r="K26" i="9" s="1"/>
  <c r="L26" i="9" s="1"/>
  <c r="J19" i="9"/>
  <c r="K19" i="9" s="1"/>
  <c r="L19" i="9" s="1"/>
  <c r="J27" i="9"/>
  <c r="K27" i="9" s="1"/>
  <c r="L27" i="9" s="1"/>
  <c r="J32" i="9"/>
  <c r="K32" i="9" s="1"/>
  <c r="L32" i="9" s="1"/>
  <c r="J14" i="9"/>
  <c r="K14" i="9" s="1"/>
  <c r="L14" i="9" s="1"/>
  <c r="J21" i="9"/>
  <c r="K21" i="9" s="1"/>
  <c r="L21" i="9" s="1"/>
  <c r="J28" i="9"/>
  <c r="K28" i="9" s="1"/>
  <c r="L28" i="9" s="1"/>
  <c r="J15" i="9"/>
  <c r="K15" i="9" s="1"/>
  <c r="L15" i="9" s="1"/>
  <c r="J17" i="9"/>
  <c r="K17" i="9" s="1"/>
  <c r="L17" i="9" s="1"/>
  <c r="J22" i="9"/>
  <c r="K22" i="9" s="1"/>
  <c r="L22" i="9" s="1"/>
  <c r="J25" i="9"/>
  <c r="K25" i="9" s="1"/>
  <c r="L25" i="9" s="1"/>
  <c r="J29" i="9"/>
  <c r="K29" i="9" s="1"/>
  <c r="L29" i="9" s="1"/>
  <c r="U19" i="19"/>
  <c r="V19" i="19" s="1"/>
  <c r="W19" i="19" s="1"/>
  <c r="K15" i="19"/>
  <c r="L15" i="19" s="1"/>
  <c r="J19" i="19"/>
  <c r="K19" i="19" s="1"/>
  <c r="L19" i="19" s="1"/>
  <c r="J25" i="19"/>
  <c r="K25" i="19" s="1"/>
  <c r="L25" i="19" s="1"/>
  <c r="J29" i="19"/>
  <c r="K29" i="19" s="1"/>
  <c r="L29" i="19" s="1"/>
  <c r="U16" i="19"/>
  <c r="V16" i="19" s="1"/>
  <c r="W16" i="19" s="1"/>
  <c r="U21" i="19"/>
  <c r="V21" i="19" s="1"/>
  <c r="W21" i="19" s="1"/>
  <c r="U26" i="19"/>
  <c r="V26" i="19" s="1"/>
  <c r="W26" i="19" s="1"/>
  <c r="U31" i="19"/>
  <c r="V31" i="19" s="1"/>
  <c r="W31" i="19" s="1"/>
  <c r="U25" i="19"/>
  <c r="V25" i="19" s="1"/>
  <c r="W25" i="19" s="1"/>
  <c r="J16" i="19"/>
  <c r="K16" i="19" s="1"/>
  <c r="L16" i="19" s="1"/>
  <c r="J21" i="19"/>
  <c r="K21" i="19" s="1"/>
  <c r="L21" i="19" s="1"/>
  <c r="J26" i="19"/>
  <c r="K26" i="19" s="1"/>
  <c r="L26" i="19" s="1"/>
  <c r="J31" i="19"/>
  <c r="K31" i="19" s="1"/>
  <c r="L31" i="19" s="1"/>
  <c r="U17" i="19"/>
  <c r="V17" i="19" s="1"/>
  <c r="W17" i="19" s="1"/>
  <c r="U22" i="19"/>
  <c r="V22" i="19" s="1"/>
  <c r="W22" i="19" s="1"/>
  <c r="U27" i="19"/>
  <c r="V27" i="19" s="1"/>
  <c r="W27" i="19" s="1"/>
  <c r="U32" i="19"/>
  <c r="V32" i="19" s="1"/>
  <c r="W32" i="19" s="1"/>
  <c r="K14" i="19"/>
  <c r="L14" i="19" s="1"/>
  <c r="J18" i="19"/>
  <c r="K18" i="19" s="1"/>
  <c r="L18" i="19" s="1"/>
  <c r="J24" i="19"/>
  <c r="K24" i="19" s="1"/>
  <c r="L24" i="19" s="1"/>
  <c r="J28" i="19"/>
  <c r="K28" i="19" s="1"/>
  <c r="L28" i="19" s="1"/>
  <c r="U15" i="19"/>
  <c r="V15" i="19" s="1"/>
  <c r="W15" i="19" s="1"/>
  <c r="U29" i="19"/>
  <c r="V29" i="19" s="1"/>
  <c r="W29" i="19" s="1"/>
  <c r="J17" i="19"/>
  <c r="K17" i="19" s="1"/>
  <c r="L17" i="19" s="1"/>
  <c r="J22" i="19"/>
  <c r="K22" i="19" s="1"/>
  <c r="L22" i="19" s="1"/>
  <c r="J27" i="19"/>
  <c r="K27" i="19" s="1"/>
  <c r="L27" i="19" s="1"/>
  <c r="J32" i="19"/>
  <c r="K32" i="19" s="1"/>
  <c r="L32" i="19" s="1"/>
  <c r="U14" i="19"/>
  <c r="V14" i="19" s="1"/>
  <c r="W14" i="19" s="1"/>
  <c r="U18" i="19"/>
  <c r="V18" i="19" s="1"/>
  <c r="W18" i="19" s="1"/>
  <c r="U24" i="19"/>
  <c r="V24" i="19" s="1"/>
  <c r="W24" i="19" s="1"/>
  <c r="U28" i="19"/>
  <c r="V28" i="19" s="1"/>
  <c r="W28" i="19" s="1"/>
</calcChain>
</file>

<file path=xl/sharedStrings.xml><?xml version="1.0" encoding="utf-8"?>
<sst xmlns="http://schemas.openxmlformats.org/spreadsheetml/2006/main" count="1359" uniqueCount="239">
  <si>
    <t>Cuadro 1</t>
  </si>
  <si>
    <t>Cuadro 2</t>
  </si>
  <si>
    <t>Cuadro 3</t>
  </si>
  <si>
    <t>Cuadro 4A</t>
  </si>
  <si>
    <t>Cuadro 4B</t>
  </si>
  <si>
    <t>Cuadro 5</t>
  </si>
  <si>
    <t>Cuadro 6</t>
  </si>
  <si>
    <t>Cuadro 7</t>
  </si>
  <si>
    <t>Cuadro 8</t>
  </si>
  <si>
    <t>Cuadro 9</t>
  </si>
  <si>
    <t>Cuadro 10</t>
  </si>
  <si>
    <t>Cuadro 11</t>
  </si>
  <si>
    <t>Cuadro 12</t>
  </si>
  <si>
    <t>Cuadro 13</t>
  </si>
  <si>
    <t>Bienestar</t>
  </si>
  <si>
    <t>Acceso a la alimentación</t>
  </si>
  <si>
    <t>Carencia por acceso a los servicios básicos en la vivienda</t>
  </si>
  <si>
    <t>Carencia por acceso a la seguridad social</t>
  </si>
  <si>
    <t>Carencia por acceso a los servicios de salud</t>
  </si>
  <si>
    <t>Rezago educativo</t>
  </si>
  <si>
    <t>Población con al menos tres carencias sociales</t>
  </si>
  <si>
    <t>Población con al menos una carencia social</t>
  </si>
  <si>
    <t>Privación social</t>
  </si>
  <si>
    <t>Población vulnerable por ingresos</t>
  </si>
  <si>
    <t>Población vulnerable por carencias sociales</t>
  </si>
  <si>
    <t xml:space="preserve">    Población en situación de pobreza extrema</t>
  </si>
  <si>
    <t xml:space="preserve">    Población en situación de pobreza moderada</t>
  </si>
  <si>
    <t>Población en situación de pobreza</t>
  </si>
  <si>
    <t>Estadística        z</t>
  </si>
  <si>
    <t>Error estándar de la diferencia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</si>
  <si>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producto de la proporción de la población en el grupo de referencia y la proporción promedio del total de carencias que presenta el mismo grupo.</t>
    </r>
  </si>
  <si>
    <t>Población en situación de pobreza extrema</t>
  </si>
  <si>
    <r>
      <t>Intensidad de la pobreza</t>
    </r>
    <r>
      <rPr>
        <b/>
        <vertAlign val="superscript"/>
        <sz val="10"/>
        <rFont val="Arial"/>
        <family val="2"/>
      </rPr>
      <t>2</t>
    </r>
  </si>
  <si>
    <t>Población total</t>
  </si>
  <si>
    <r>
      <t>Profundidad de la privación social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</si>
  <si>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Corresponde a la proporción promedio de las privaciones en el espacio del bienestar y de los derechos sociales (se pondera de manera equitativa a ambos espacios).</t>
    </r>
  </si>
  <si>
    <t>Zacatecas</t>
  </si>
  <si>
    <t>Yucatán</t>
  </si>
  <si>
    <t>Veracruz</t>
  </si>
  <si>
    <t>Tlaxcala</t>
  </si>
  <si>
    <t>Tamaulipas</t>
  </si>
  <si>
    <t>Tabasco</t>
  </si>
  <si>
    <t>Sonora</t>
  </si>
  <si>
    <t>Sinaloa</t>
  </si>
  <si>
    <t>San Luis Potosí</t>
  </si>
  <si>
    <t>Quintana Roo</t>
  </si>
  <si>
    <t>Querétaro</t>
  </si>
  <si>
    <t>Puebla</t>
  </si>
  <si>
    <t>Oaxaca</t>
  </si>
  <si>
    <t>Nuevo León</t>
  </si>
  <si>
    <t>Nayarit</t>
  </si>
  <si>
    <t>Morelos</t>
  </si>
  <si>
    <t>Michoacán</t>
  </si>
  <si>
    <t>México</t>
  </si>
  <si>
    <t>Jalisco</t>
  </si>
  <si>
    <t>Hidalgo</t>
  </si>
  <si>
    <t>Guerrero</t>
  </si>
  <si>
    <t>Guanajuato</t>
  </si>
  <si>
    <t>Durango</t>
  </si>
  <si>
    <t>Distrito Federal</t>
  </si>
  <si>
    <t>Chihuahua</t>
  </si>
  <si>
    <t>Chiapas</t>
  </si>
  <si>
    <t>Colima</t>
  </si>
  <si>
    <t>Coahuila</t>
  </si>
  <si>
    <t>Campeche</t>
  </si>
  <si>
    <t>Baja California Sur</t>
  </si>
  <si>
    <t>Baja California</t>
  </si>
  <si>
    <t>Aguascalientes</t>
  </si>
  <si>
    <t>Total</t>
  </si>
  <si>
    <t>Acceso a la seguridad social</t>
  </si>
  <si>
    <t>Acceso a los servicios de salud</t>
  </si>
  <si>
    <r>
      <t>Intensidad</t>
    </r>
    <r>
      <rPr>
        <b/>
        <vertAlign val="superscript"/>
        <sz val="10"/>
        <rFont val="Arial"/>
        <family val="2"/>
      </rPr>
      <t>4</t>
    </r>
  </si>
  <si>
    <r>
      <t>Desagregación por indicadores de carencia social</t>
    </r>
    <r>
      <rPr>
        <b/>
        <vertAlign val="superscript"/>
        <sz val="11"/>
        <rFont val="Arial"/>
        <family val="2"/>
      </rPr>
      <t>2</t>
    </r>
  </si>
  <si>
    <r>
      <t>Alkire y Foster</t>
    </r>
    <r>
      <rPr>
        <b/>
        <vertAlign val="superscript"/>
        <sz val="10"/>
        <rFont val="Arial"/>
        <family val="2"/>
      </rPr>
      <t>1</t>
    </r>
  </si>
  <si>
    <t>Entidad federativa</t>
  </si>
  <si>
    <t xml:space="preserve"> </t>
  </si>
  <si>
    <t>Población no pobre y no vulnerable</t>
  </si>
  <si>
    <t>Porcentaje</t>
  </si>
  <si>
    <t>Población menor de 65 años</t>
  </si>
  <si>
    <t>Población de 65 años o más</t>
  </si>
  <si>
    <t>Población de 18 años o más</t>
  </si>
  <si>
    <t>Población menor de 18 años</t>
  </si>
  <si>
    <t xml:space="preserve">   </t>
  </si>
  <si>
    <t>Población NO hablante de lengua indigena</t>
  </si>
  <si>
    <t>Población hablante de lengua indigena</t>
  </si>
  <si>
    <t>Estados Unidos Mexicanos</t>
  </si>
  <si>
    <t>Cambios</t>
  </si>
  <si>
    <t>Pobreza extrema</t>
  </si>
  <si>
    <t>Pobreza moderada</t>
  </si>
  <si>
    <t>Pobreza</t>
  </si>
  <si>
    <t>Entidad 
federativa</t>
  </si>
  <si>
    <t>Población 
(miles de personas)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</si>
  <si>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presenta la composición de la población sin carencia, según institución de afiliación o inscripción.</t>
    </r>
  </si>
  <si>
    <t>Seguridad alimentaria</t>
  </si>
  <si>
    <t>Población en viviendas con hacinamiento</t>
  </si>
  <si>
    <t>Población no económicamente activa sin acceso a la seguridad social</t>
  </si>
  <si>
    <t>Población ocupada sin acceso a la seguridad social</t>
  </si>
  <si>
    <t>Población afiliada a otras instituciones</t>
  </si>
  <si>
    <t>Población afiliada a PEMEX, Defensa o Marina</t>
  </si>
  <si>
    <t>Población afiliada al ISSSTE o ISSSTE estatal</t>
  </si>
  <si>
    <t>Población afiliada al IMSS</t>
  </si>
  <si>
    <t>Población afliada al Seguro Popular</t>
  </si>
  <si>
    <t>Población de 16 años o más nacida a partir de 1982</t>
  </si>
  <si>
    <t>Población de 16 años o más nacida hasta 1981</t>
  </si>
  <si>
    <t>Población de 3 a 15 años</t>
  </si>
  <si>
    <t>Transferencias en especie</t>
  </si>
  <si>
    <t>Pago en especie</t>
  </si>
  <si>
    <t>Total ingreso corriente no monetario</t>
  </si>
  <si>
    <t>Transferencias</t>
  </si>
  <si>
    <t>Otros ingresos provenientes del trabajo</t>
  </si>
  <si>
    <t>Ingreso por renta de la propiedad</t>
  </si>
  <si>
    <t>Ingreso por trabajo independiente</t>
  </si>
  <si>
    <t>Remuneraciones por trabajo subordinado</t>
  </si>
  <si>
    <t>Total ingreso corriente monetario</t>
  </si>
  <si>
    <t>Ingreso corriente total per cápita</t>
  </si>
  <si>
    <t>Coeficiente de Gini</t>
  </si>
  <si>
    <t>Población en entidades polarizadas</t>
  </si>
  <si>
    <t>Población en entidades con polo de alta marginación</t>
  </si>
  <si>
    <t>Población en entidades con polo de baja marginación</t>
  </si>
  <si>
    <t>Población en entidades sin polo</t>
  </si>
  <si>
    <t>Población en entidades con grado alto de percepción de redes sociales</t>
  </si>
  <si>
    <t>Población en entidades con grado medio de percepción de redes sociales</t>
  </si>
  <si>
    <t>Población en entidades con grado bajo de percepción de redes sociales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</si>
  <si>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define como la distribución equitativa de la población en dos polos de la escala de marginación en un espacio concreto.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</si>
  <si>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Se reporta el porcentaje de población.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</si>
  <si>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Se define como el grado de percepción que las personas de 12 años o más tienen acerca de la dificultad o facilidad de contar con apoyo de redes sociales en situaciones hipotéticas.</t>
    </r>
  </si>
  <si>
    <r>
      <t>Profundidad</t>
    </r>
    <r>
      <rPr>
        <b/>
        <vertAlign val="superscript"/>
        <sz val="10"/>
        <rFont val="Arial"/>
        <family val="2"/>
      </rPr>
      <t>5</t>
    </r>
  </si>
  <si>
    <t>Rural</t>
  </si>
  <si>
    <t>Carencia por acceso a la alimentación</t>
  </si>
  <si>
    <t>Urbano</t>
  </si>
  <si>
    <t>Cuadro 14</t>
  </si>
  <si>
    <t>Cuadro 15</t>
  </si>
  <si>
    <t>Indicadores de carencias sociales</t>
  </si>
  <si>
    <t xml:space="preserve">Pobreza </t>
  </si>
  <si>
    <t>Población no pobre  y no vulnerable</t>
  </si>
  <si>
    <t>Media</t>
  </si>
  <si>
    <t>Conclusión*</t>
  </si>
  <si>
    <t>Indicadores</t>
  </si>
  <si>
    <t xml:space="preserve">Indicadores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</si>
  <si>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porcentaje de contribución de cada indicador de carencia social a la pobreza .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</si>
  <si>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Corresponde al número promedio de carencias sociales de la población pobre 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</si>
  <si>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Corresponde al producto de la incidencia de la pobreza  y la proporción promedio de carencias sociales de la población pobre .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</si>
  <si>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Corresponde al producto de la medida de profundidad de Alkire y Foster por la incidencia de la pobreza 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</si>
  <si>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valor promedio de ingreso corriente total mensual por persona.</t>
    </r>
  </si>
  <si>
    <t>Error estándar (x100)</t>
  </si>
  <si>
    <t>Estadística z</t>
  </si>
  <si>
    <t>Nivel de significancia para la diferencia             (una cola)</t>
  </si>
  <si>
    <t>Medición de la pobreza, Estados Unidos Mexicanos, 2012</t>
  </si>
  <si>
    <t>Medición  de la pobreza, Estados Unidos Mexicanos, 2012</t>
  </si>
  <si>
    <t>Hombres</t>
  </si>
  <si>
    <t>Mujeres</t>
  </si>
  <si>
    <t>Población NO indígena</t>
  </si>
  <si>
    <t>Cambio en el coeficiente</t>
  </si>
  <si>
    <t>Coeficiente</t>
  </si>
  <si>
    <t>Entidad Federativa</t>
  </si>
  <si>
    <t>Población en viviendas con techos de material endeble</t>
  </si>
  <si>
    <t>Población en viviendas con muros de material endeble</t>
  </si>
  <si>
    <t>Población en viviendas sin acceso al agua</t>
  </si>
  <si>
    <t>Población en viviendas sin drenaje</t>
  </si>
  <si>
    <t>Población en viviendas sin electricidad</t>
  </si>
  <si>
    <t>Indicadores de profundidad e intensidad de la pobreza, 2008-2012</t>
  </si>
  <si>
    <t>Fuente: estimaciones del CONEVAL con base en el MCS-ENIGH 2008 y 2012.</t>
  </si>
  <si>
    <t>Fuente: estimaciones del CONEVAL con base en el MCS-ENIGH 2008 y 2012</t>
  </si>
  <si>
    <t>Fuente: estimaciones del CONEVAL con base en los MCS-ENIGH 2008 y 2012.</t>
  </si>
  <si>
    <t>Fuente: estimaciones del CONEVAL con base en los MCS-ENIGH 2008 y 2012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</si>
  <si>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Se presentan los cuatro niveles de la Escala Mexicana de Seguridad Alimentaria (EMSA).</t>
    </r>
  </si>
  <si>
    <t>Indicadores de contexto territorial (cohesión social), 2008-2012</t>
  </si>
  <si>
    <t>Cuadro 16A</t>
  </si>
  <si>
    <t>Cuadro 16B</t>
  </si>
  <si>
    <t>Cuadro 16C</t>
  </si>
  <si>
    <t>Cuadro 16D</t>
  </si>
  <si>
    <t>Cuadro 16E</t>
  </si>
  <si>
    <t>Cuadro 16F</t>
  </si>
  <si>
    <t>Población de 65 años o más sin acceso a la seguridad social</t>
  </si>
  <si>
    <t>Población en viviendas con pisos de tierra</t>
  </si>
  <si>
    <r>
      <t>Grado de polarización social</t>
    </r>
    <r>
      <rPr>
        <b/>
        <vertAlign val="superscript"/>
        <sz val="10"/>
        <rFont val="Arial"/>
        <family val="2"/>
      </rPr>
      <t>1/2/3</t>
    </r>
  </si>
  <si>
    <r>
      <t>Índice de percepción de redes sociales</t>
    </r>
    <r>
      <rPr>
        <b/>
        <vertAlign val="superscript"/>
        <sz val="10"/>
        <rFont val="Arial"/>
        <family val="2"/>
      </rPr>
      <t>3/4</t>
    </r>
  </si>
  <si>
    <t xml:space="preserve">Población afiliada a otros servicios médicos provenientes de su trabajo </t>
  </si>
  <si>
    <t>Población afiliada por seguro privado de gastos médicos</t>
  </si>
  <si>
    <r>
      <t>Profundidad</t>
    </r>
    <r>
      <rPr>
        <b/>
        <vertAlign val="superscript"/>
        <sz val="10"/>
        <rFont val="Arial"/>
        <family val="2"/>
      </rPr>
      <t>3</t>
    </r>
  </si>
  <si>
    <r>
      <t>Intensidad</t>
    </r>
    <r>
      <rPr>
        <b/>
        <vertAlign val="superscript"/>
        <sz val="10"/>
        <rFont val="Arial"/>
        <family val="2"/>
      </rPr>
      <t>6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</si>
  <si>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Para estos cálculos se utiliza el índice de marginación de CONAPO, 2010.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</si>
  <si>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 presentan los cuatro niveles de la Escala Mexicana de Seguridad Alimentaria (EMSA).</t>
    </r>
  </si>
  <si>
    <t>Razón de ingreso entre la población pobre extrema y la población no pobre y no vulnerable</t>
  </si>
  <si>
    <t>Cambio en el porcentaje</t>
  </si>
  <si>
    <r>
      <t>Carencia por acceso a los servicios de salud</t>
    </r>
    <r>
      <rPr>
        <b/>
        <i/>
        <vertAlign val="superscript"/>
        <sz val="11"/>
        <rFont val="Arial"/>
        <family val="2"/>
      </rPr>
      <t>1</t>
    </r>
  </si>
  <si>
    <r>
      <t>Carencia por acceso a la alimentación</t>
    </r>
    <r>
      <rPr>
        <b/>
        <i/>
        <vertAlign val="superscript"/>
        <sz val="11"/>
        <rFont val="Arial"/>
        <family val="2"/>
      </rPr>
      <t>1</t>
    </r>
  </si>
  <si>
    <t>Población con ingreso inferior a la línea de bienestar mínimo</t>
  </si>
  <si>
    <t>Población con ingreso inferior a la línea de bienestar</t>
  </si>
  <si>
    <r>
      <t>Carencia por acceso a los servicios de salud</t>
    </r>
    <r>
      <rPr>
        <b/>
        <i/>
        <vertAlign val="superscript"/>
        <sz val="10"/>
        <rFont val="Arial"/>
        <family val="2"/>
      </rPr>
      <t>1</t>
    </r>
  </si>
  <si>
    <r>
      <t>Carencia por acceso a la alimentación</t>
    </r>
    <r>
      <rPr>
        <b/>
        <i/>
        <vertAlign val="superscript"/>
        <sz val="10"/>
        <rFont val="Arial"/>
        <family val="2"/>
      </rPr>
      <t>2</t>
    </r>
  </si>
  <si>
    <r>
      <t>P</t>
    </r>
    <r>
      <rPr>
        <vertAlign val="subscript"/>
        <sz val="10"/>
        <rFont val="Arial"/>
        <family val="2"/>
      </rPr>
      <t>2012</t>
    </r>
    <r>
      <rPr>
        <sz val="10"/>
        <rFont val="Arial"/>
        <family val="2"/>
      </rPr>
      <t xml:space="preserve"> - P</t>
    </r>
    <r>
      <rPr>
        <vertAlign val="subscript"/>
        <sz val="10"/>
        <rFont val="Arial"/>
        <family val="2"/>
      </rPr>
      <t>2008</t>
    </r>
  </si>
  <si>
    <t>Carencia por calidad y espacios en la vivienda</t>
  </si>
  <si>
    <t>Inseguridad alimentaria leve</t>
  </si>
  <si>
    <t>Inseguridad alimentaria moderada</t>
  </si>
  <si>
    <t>Inseguridad alimentaria severa</t>
  </si>
  <si>
    <t>Calidad y espacios en la vivienda</t>
  </si>
  <si>
    <t>Vulnerable por ingresos</t>
  </si>
  <si>
    <t>Vulnerable por carencias sociales</t>
  </si>
  <si>
    <t>No pobre y no vulnerable</t>
  </si>
  <si>
    <t>Acceso a los servicios básicos en la vivienda</t>
  </si>
  <si>
    <t>Valor del indicador</t>
  </si>
  <si>
    <t>Ingreso corriente total per cápita, según fuente de ingreso, 2008-2012 (precios agosto 2012)</t>
  </si>
  <si>
    <r>
      <t>Ingreso corriente total per cápita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>, según fuente de ingreso, 2008-2012 (precios agosto 2012)</t>
    </r>
  </si>
  <si>
    <t>* Las pruebas de hipótesis son de una cola, con un nivel de significancia de 0.05.</t>
  </si>
  <si>
    <t xml:space="preserve">Error estándar (x100)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</si>
  <si>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Estas medidas son calculadas según la metodología expuesta en: http://www.ophi.org.uk/wp-content/uploads/OPHI-wp32.pdf (última actualización, 18 de julio de 2013).</t>
    </r>
  </si>
  <si>
    <t>Coeficiente de Gini según entidad federativa, 2008-2012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</si>
  <si>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número promedio de carencias sociales (rezago educativo, acceso a los servicios de salud, acceso a la seguridad social, calidad y espacios en la vivienda, servicios básicos en la vivienda y acceso a la alimentación) del grupo de referencia.</t>
    </r>
  </si>
  <si>
    <t>Medidas de profundidad e intensidad de la pobreza, según entidad federativa, 2008-2012</t>
  </si>
  <si>
    <t xml:space="preserve">Error estándar </t>
  </si>
  <si>
    <t xml:space="preserve">Error estándar  </t>
  </si>
  <si>
    <r>
      <t>Población indígena</t>
    </r>
    <r>
      <rPr>
        <b/>
        <vertAlign val="superscript"/>
        <sz val="11"/>
        <rFont val="Arial"/>
        <family val="2"/>
      </rPr>
      <t>1</t>
    </r>
  </si>
  <si>
    <t>Cambio en el valor</t>
  </si>
  <si>
    <t xml:space="preserve">Cambio en el valor </t>
  </si>
  <si>
    <t>Cambio en la media</t>
  </si>
  <si>
    <t>Indicadores de pobreza, según entidad federativa, 2008-2012, parte I</t>
  </si>
  <si>
    <t>Indicadores de pobreza, según entidad federativa, 2008-2012, parte II</t>
  </si>
  <si>
    <t>Porcentaje y error estándar de los indicadores de pobreza en la población menor de 18 años, 2008-2012</t>
  </si>
  <si>
    <t>Porcentaje y error estándar de los indicadores de pobreza en la población de adultos mayores, 2008-2012</t>
  </si>
  <si>
    <t>Porcentaje y error estándar de los indicadores de pobreza, según pertenencia étnica, 2008-2012</t>
  </si>
  <si>
    <t>Porcentaje y error estándar de los indicadores de pobreza, según condición de habla de lengua indígena, 2008-2012</t>
  </si>
  <si>
    <t>Porcentaje y error estándar de los indicadores de pobreza, según lugar de residencia, 2008-2012</t>
  </si>
  <si>
    <t>Porcentaje y error estándar de los componentes del indicador de carencia por rezago educativo, según entidad federativa, 2008-2012</t>
  </si>
  <si>
    <t>Porcentaje y error estándar de los componentes del indicador de carencia por acceso a los servicios de salud, según entidad federativa, 2008-2012</t>
  </si>
  <si>
    <t>Porcentaje y error estándar de los componentes del indicador de carencia por acceso a la seguridad social, según entidad federativa, 2008-2012</t>
  </si>
  <si>
    <t>Porcentaje y error estándar de los componentes del indicador de carencia por calidad y espacios en la vivienda, según entidad federativa, 2008-2012</t>
  </si>
  <si>
    <t>Porcentaje y error estándar de los componentes del indicador de carencia por acceso a los servicios básicos en la vivienda, según entidad federativa, 2008-2012</t>
  </si>
  <si>
    <t>Porcentaje y error estándar de los indicadores de pobreza, 2008-2012</t>
  </si>
  <si>
    <t>Porcentaje y error estándar de los componentes del indicador de carencia por rezago educativo, según entidad 
federativa, 2008-2012</t>
  </si>
  <si>
    <t>Porcentaje y error estándar de los componentes del indicador de carencia por acceso a la seguridad social, según entidad 
federativa, 2008-2012</t>
  </si>
  <si>
    <t>Porcentaje y error estándar de los componentes del indicador de carencia por acceso a la alimentación, según entidad federativa, 2008-2012</t>
  </si>
  <si>
    <t xml:space="preserve">Estimación de pobreza sin considerar el indicador de combustible para cocinar </t>
  </si>
  <si>
    <t>Contenido de cuadros. PRUEBAS DE HIPÓTESIS 2008-2012</t>
  </si>
  <si>
    <t>Porcentaje y error estándar de los componentes de los indicadores de carencia social, 2008-2012</t>
  </si>
  <si>
    <t>Porcentaje y error estándar de los indicadores de pobreza, según sexo, 2008-2012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</si>
  <si>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De acuerdo a los criterios de la Comisión Nacional para el Desarrollo de los Pueblos Indígenas (CDI), se considera población indígena a todas las personas que forman parte de un hogar indígena, donde el jefe(a) del hogar, su cónyuge y/o alguno de los ascendientes (madre o padre, madrastra o padrastro, abuelo(a), bisabuelo(a), tatarabuelo(a), suegro(a)) declaró ser hablante de lengua indígena. Además, se incluye a personas que declararon hablar alguna lengua indígena y que no forman parte de estos hogares. http://www.cdi.gob.mx/index.php?option=com_content&amp;view=category&amp;id=38&amp;Itemid=54 (consultado el 22 de julio de 2013)</t>
    </r>
  </si>
  <si>
    <t>Indicadores de carencia social, según entidad federativa (porcentaje), 2008-2012</t>
  </si>
  <si>
    <t>Indicadores de carencias social, según entidad federativa (porcentaje), 2008-2012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</si>
</sst>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-[$€-2]* #,##0.00_-;\-[$€-2]* #,##0.00_-;_-[$€-2]* &quot;-&quot;??_-"/>
    <numFmt numFmtId="165" formatCode="0.0000"/>
    <numFmt numFmtId="166" formatCode="#,##0.0000"/>
    <numFmt numFmtId="167" formatCode="0.0"/>
    <numFmt numFmtId="168" formatCode="0.0000\ \ \ \ \ "/>
    <numFmt numFmtId="169" formatCode="#,##0.000"/>
    <numFmt numFmtId="170" formatCode="#,##0.0"/>
    <numFmt numFmtId="171" formatCode="0.000"/>
    <numFmt numFmtId="172" formatCode="0.00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b/>
      <vertAlign val="superscript"/>
      <sz val="11"/>
      <name val="Arial"/>
      <family val="2"/>
    </font>
    <font>
      <sz val="10"/>
      <color indexed="51"/>
      <name val="Arial"/>
      <family val="2"/>
    </font>
    <font>
      <vertAlign val="subscript"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8"/>
      <color indexed="51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vertAlign val="superscript"/>
      <sz val="12"/>
      <name val="Arial"/>
      <family val="2"/>
    </font>
    <font>
      <b/>
      <i/>
      <sz val="11"/>
      <name val="Arial"/>
      <family val="2"/>
    </font>
    <font>
      <b/>
      <i/>
      <vertAlign val="superscript"/>
      <sz val="11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0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3" applyNumberFormat="0" applyAlignment="0" applyProtection="0"/>
    <xf numFmtId="0" fontId="9" fillId="22" borderId="4" applyNumberFormat="0" applyAlignment="0" applyProtection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3" applyNumberFormat="0" applyAlignment="0" applyProtection="0"/>
    <xf numFmtId="0" fontId="17" fillId="0" borderId="8" applyNumberFormat="0" applyFill="0" applyAlignment="0" applyProtection="0"/>
    <xf numFmtId="43" fontId="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8" fillId="0" borderId="0"/>
    <xf numFmtId="0" fontId="10" fillId="0" borderId="0"/>
    <xf numFmtId="0" fontId="10" fillId="23" borderId="9" applyNumberFormat="0" applyFont="0" applyAlignment="0" applyProtection="0"/>
    <xf numFmtId="0" fontId="19" fillId="21" borderId="10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</cellStyleXfs>
  <cellXfs count="434">
    <xf numFmtId="0" fontId="0" fillId="0" borderId="0" xfId="0"/>
    <xf numFmtId="0" fontId="0" fillId="2" borderId="0" xfId="0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0" fillId="2" borderId="0" xfId="0" applyFill="1"/>
    <xf numFmtId="0" fontId="22" fillId="2" borderId="0" xfId="0" applyFont="1" applyFill="1"/>
    <xf numFmtId="0" fontId="10" fillId="2" borderId="0" xfId="0" applyFont="1" applyFill="1" applyAlignment="1">
      <alignment horizontal="left" vertical="center" wrapText="1" indent="2"/>
    </xf>
    <xf numFmtId="169" fontId="10" fillId="2" borderId="0" xfId="0" applyNumberFormat="1" applyFont="1" applyFill="1" applyAlignment="1">
      <alignment horizontal="right" indent="3"/>
    </xf>
    <xf numFmtId="170" fontId="10" fillId="2" borderId="0" xfId="0" applyNumberFormat="1" applyFont="1" applyFill="1" applyAlignment="1">
      <alignment horizontal="right" indent="2"/>
    </xf>
    <xf numFmtId="0" fontId="24" fillId="2" borderId="0" xfId="0" applyFont="1" applyFill="1" applyAlignment="1">
      <alignment horizontal="left"/>
    </xf>
    <xf numFmtId="0" fontId="10" fillId="2" borderId="0" xfId="0" applyFont="1" applyFill="1" applyAlignment="1">
      <alignment horizontal="left" indent="2"/>
    </xf>
    <xf numFmtId="0" fontId="10" fillId="2" borderId="0" xfId="0" applyFont="1" applyFill="1"/>
    <xf numFmtId="0" fontId="24" fillId="2" borderId="0" xfId="0" applyFont="1" applyFill="1"/>
    <xf numFmtId="0" fontId="24" fillId="2" borderId="0" xfId="0" applyFont="1" applyFill="1" applyAlignment="1">
      <alignment horizontal="justify"/>
    </xf>
    <xf numFmtId="170" fontId="10" fillId="2" borderId="0" xfId="0" applyNumberFormat="1" applyFont="1" applyFill="1" applyAlignment="1">
      <alignment horizontal="right" indent="3"/>
    </xf>
    <xf numFmtId="0" fontId="10" fillId="2" borderId="0" xfId="0" applyFont="1" applyFill="1" applyAlignment="1">
      <alignment horizontal="left" vertical="justify" wrapText="1" indent="2"/>
    </xf>
    <xf numFmtId="167" fontId="26" fillId="2" borderId="0" xfId="0" applyNumberFormat="1" applyFont="1" applyFill="1" applyAlignment="1">
      <alignment horizontal="center" vertical="center"/>
    </xf>
    <xf numFmtId="0" fontId="10" fillId="2" borderId="0" xfId="40" applyFill="1"/>
    <xf numFmtId="167" fontId="10" fillId="2" borderId="0" xfId="40" applyNumberFormat="1" applyFill="1"/>
    <xf numFmtId="0" fontId="10" fillId="2" borderId="0" xfId="40" applyFill="1" applyAlignment="1">
      <alignment horizontal="left"/>
    </xf>
    <xf numFmtId="0" fontId="27" fillId="2" borderId="0" xfId="40" applyFont="1" applyFill="1" applyBorder="1" applyAlignment="1"/>
    <xf numFmtId="0" fontId="28" fillId="2" borderId="0" xfId="0" applyFont="1" applyFill="1"/>
    <xf numFmtId="0" fontId="28" fillId="2" borderId="0" xfId="0" applyFont="1" applyFill="1" applyAlignment="1">
      <alignment wrapText="1"/>
    </xf>
    <xf numFmtId="0" fontId="10" fillId="2" borderId="0" xfId="0" applyFont="1" applyFill="1" applyBorder="1"/>
    <xf numFmtId="0" fontId="24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/>
    <xf numFmtId="0" fontId="22" fillId="2" borderId="0" xfId="0" applyFont="1" applyFill="1" applyAlignment="1"/>
    <xf numFmtId="0" fontId="10" fillId="2" borderId="0" xfId="0" applyFont="1" applyFill="1" applyBorder="1" applyAlignment="1">
      <alignment wrapText="1"/>
    </xf>
    <xf numFmtId="0" fontId="10" fillId="2" borderId="1" xfId="0" applyFont="1" applyFill="1" applyBorder="1"/>
    <xf numFmtId="0" fontId="29" fillId="2" borderId="0" xfId="0" applyFont="1" applyFill="1"/>
    <xf numFmtId="167" fontId="30" fillId="2" borderId="0" xfId="44" applyNumberFormat="1" applyFont="1" applyFill="1" applyBorder="1" applyAlignment="1">
      <alignment horizontal="center" vertical="center"/>
    </xf>
    <xf numFmtId="0" fontId="30" fillId="2" borderId="0" xfId="0" applyFont="1" applyFill="1" applyBorder="1"/>
    <xf numFmtId="167" fontId="10" fillId="2" borderId="0" xfId="0" applyNumberFormat="1" applyFont="1" applyFill="1" applyBorder="1" applyAlignment="1">
      <alignment horizontal="right" vertical="center" indent="2"/>
    </xf>
    <xf numFmtId="2" fontId="10" fillId="2" borderId="0" xfId="0" applyNumberFormat="1" applyFont="1" applyFill="1" applyBorder="1" applyAlignment="1">
      <alignment horizontal="right" vertical="center" indent="2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/>
    <xf numFmtId="0" fontId="10" fillId="2" borderId="11" xfId="0" applyFont="1" applyFill="1" applyBorder="1" applyAlignment="1">
      <alignment wrapText="1"/>
    </xf>
    <xf numFmtId="0" fontId="10" fillId="2" borderId="0" xfId="38" applyFont="1" applyFill="1" applyBorder="1" applyAlignment="1">
      <alignment horizontal="center" vertical="center" wrapText="1"/>
    </xf>
    <xf numFmtId="0" fontId="24" fillId="2" borderId="0" xfId="38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3" fillId="2" borderId="1" xfId="38" applyFont="1" applyFill="1" applyBorder="1" applyAlignment="1">
      <alignment vertical="center" wrapText="1"/>
    </xf>
    <xf numFmtId="0" fontId="27" fillId="2" borderId="0" xfId="0" applyFont="1" applyFill="1" applyAlignment="1"/>
    <xf numFmtId="0" fontId="10" fillId="2" borderId="0" xfId="0" applyFont="1" applyFill="1" applyAlignment="1">
      <alignment horizontal="center"/>
    </xf>
    <xf numFmtId="167" fontId="32" fillId="2" borderId="0" xfId="0" applyNumberFormat="1" applyFont="1" applyFill="1" applyAlignment="1">
      <alignment horizontal="right" indent="3"/>
    </xf>
    <xf numFmtId="0" fontId="32" fillId="2" borderId="0" xfId="0" applyFont="1" applyFill="1"/>
    <xf numFmtId="0" fontId="27" fillId="2" borderId="0" xfId="0" applyFont="1" applyFill="1" applyBorder="1" applyAlignment="1"/>
    <xf numFmtId="166" fontId="10" fillId="2" borderId="0" xfId="0" applyNumberFormat="1" applyFont="1" applyFill="1"/>
    <xf numFmtId="171" fontId="30" fillId="2" borderId="0" xfId="44" applyNumberFormat="1" applyFont="1" applyFill="1" applyBorder="1" applyAlignment="1">
      <alignment horizontal="center" vertical="center"/>
    </xf>
    <xf numFmtId="172" fontId="30" fillId="2" borderId="0" xfId="44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 indent="1"/>
    </xf>
    <xf numFmtId="171" fontId="28" fillId="2" borderId="0" xfId="0" applyNumberFormat="1" applyFont="1" applyFill="1"/>
    <xf numFmtId="0" fontId="10" fillId="2" borderId="0" xfId="0" applyFont="1" applyFill="1" applyAlignment="1">
      <alignment wrapText="1"/>
    </xf>
    <xf numFmtId="4" fontId="10" fillId="2" borderId="0" xfId="44" applyNumberFormat="1" applyFont="1" applyFill="1" applyBorder="1" applyAlignment="1">
      <alignment horizontal="center" vertical="center"/>
    </xf>
    <xf numFmtId="165" fontId="10" fillId="2" borderId="0" xfId="44" applyNumberFormat="1" applyFont="1" applyFill="1" applyBorder="1" applyAlignment="1">
      <alignment horizontal="center" vertical="center"/>
    </xf>
    <xf numFmtId="0" fontId="10" fillId="2" borderId="0" xfId="38" applyFont="1" applyFill="1" applyBorder="1" applyAlignment="1">
      <alignment horizontal="center" vertical="center"/>
    </xf>
    <xf numFmtId="0" fontId="22" fillId="2" borderId="0" xfId="40" applyFont="1" applyFill="1"/>
    <xf numFmtId="0" fontId="10" fillId="2" borderId="0" xfId="40" applyFont="1" applyFill="1"/>
    <xf numFmtId="167" fontId="10" fillId="2" borderId="0" xfId="40" applyNumberFormat="1" applyFont="1" applyFill="1" applyAlignment="1">
      <alignment horizontal="right" indent="3"/>
    </xf>
    <xf numFmtId="0" fontId="10" fillId="2" borderId="0" xfId="40" applyFont="1" applyFill="1" applyAlignment="1">
      <alignment horizontal="left" indent="4"/>
    </xf>
    <xf numFmtId="0" fontId="10" fillId="2" borderId="0" xfId="40" applyFont="1" applyFill="1" applyAlignment="1">
      <alignment horizontal="left" vertical="center" wrapText="1" indent="4"/>
    </xf>
    <xf numFmtId="167" fontId="10" fillId="2" borderId="0" xfId="0" applyNumberFormat="1" applyFont="1" applyFill="1" applyAlignment="1">
      <alignment horizontal="center" vertical="center" wrapText="1"/>
    </xf>
    <xf numFmtId="167" fontId="10" fillId="2" borderId="0" xfId="0" applyNumberFormat="1" applyFont="1" applyFill="1" applyAlignment="1">
      <alignment horizontal="center" vertical="center"/>
    </xf>
    <xf numFmtId="167" fontId="10" fillId="2" borderId="0" xfId="0" applyNumberFormat="1" applyFont="1" applyFill="1" applyAlignment="1">
      <alignment vertical="center"/>
    </xf>
    <xf numFmtId="0" fontId="10" fillId="2" borderId="0" xfId="43" applyFont="1" applyFill="1" applyAlignment="1">
      <alignment horizontal="left" indent="1"/>
    </xf>
    <xf numFmtId="165" fontId="10" fillId="2" borderId="0" xfId="0" applyNumberFormat="1" applyFont="1" applyFill="1"/>
    <xf numFmtId="0" fontId="24" fillId="2" borderId="0" xfId="0" applyFont="1" applyFill="1" applyBorder="1" applyAlignment="1">
      <alignment horizontal="justify"/>
    </xf>
    <xf numFmtId="0" fontId="3" fillId="2" borderId="0" xfId="38" applyFont="1" applyFill="1" applyAlignment="1">
      <alignment vertical="center" wrapText="1"/>
    </xf>
    <xf numFmtId="165" fontId="10" fillId="2" borderId="0" xfId="0" applyNumberFormat="1" applyFont="1" applyFill="1" applyAlignment="1">
      <alignment horizontal="center"/>
    </xf>
    <xf numFmtId="0" fontId="30" fillId="2" borderId="0" xfId="0" applyFont="1" applyFill="1"/>
    <xf numFmtId="171" fontId="10" fillId="2" borderId="0" xfId="0" applyNumberFormat="1" applyFont="1" applyFill="1"/>
    <xf numFmtId="0" fontId="22" fillId="2" borderId="0" xfId="43" applyFont="1" applyFill="1" applyAlignment="1">
      <alignment horizontal="left"/>
    </xf>
    <xf numFmtId="0" fontId="10" fillId="2" borderId="1" xfId="40" applyFont="1" applyFill="1" applyBorder="1"/>
    <xf numFmtId="170" fontId="10" fillId="2" borderId="0" xfId="40" applyNumberFormat="1" applyFont="1" applyFill="1"/>
    <xf numFmtId="0" fontId="10" fillId="2" borderId="0" xfId="0" applyFont="1" applyFill="1" applyAlignment="1">
      <alignment vertical="center"/>
    </xf>
    <xf numFmtId="168" fontId="10" fillId="2" borderId="0" xfId="43" applyNumberFormat="1" applyFont="1" applyFill="1" applyAlignment="1">
      <alignment horizontal="center" vertical="center"/>
    </xf>
    <xf numFmtId="3" fontId="10" fillId="2" borderId="0" xfId="0" applyNumberFormat="1" applyFont="1" applyFill="1"/>
    <xf numFmtId="167" fontId="36" fillId="2" borderId="0" xfId="0" applyNumberFormat="1" applyFont="1" applyFill="1" applyAlignment="1">
      <alignment horizontal="left" indent="3"/>
    </xf>
    <xf numFmtId="0" fontId="10" fillId="2" borderId="0" xfId="0" applyFont="1" applyFill="1" applyAlignment="1">
      <alignment horizontal="left" vertical="justify" wrapText="1" indent="1"/>
    </xf>
    <xf numFmtId="0" fontId="10" fillId="2" borderId="0" xfId="0" applyFont="1" applyFill="1" applyAlignment="1">
      <alignment horizontal="left" inden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0" xfId="75" applyFont="1" applyFill="1"/>
    <xf numFmtId="0" fontId="10" fillId="2" borderId="0" xfId="75" applyFont="1" applyFill="1" applyBorder="1"/>
    <xf numFmtId="0" fontId="22" fillId="2" borderId="0" xfId="75" applyFont="1" applyFill="1"/>
    <xf numFmtId="0" fontId="10" fillId="2" borderId="1" xfId="75" applyFont="1" applyFill="1" applyBorder="1"/>
    <xf numFmtId="0" fontId="24" fillId="2" borderId="0" xfId="75" applyFont="1" applyFill="1"/>
    <xf numFmtId="0" fontId="24" fillId="2" borderId="0" xfId="75" applyFont="1" applyFill="1" applyAlignment="1">
      <alignment horizontal="left"/>
    </xf>
    <xf numFmtId="0" fontId="24" fillId="2" borderId="0" xfId="75" applyFont="1" applyFill="1" applyAlignment="1">
      <alignment horizontal="justify"/>
    </xf>
    <xf numFmtId="0" fontId="10" fillId="2" borderId="11" xfId="75" applyFont="1" applyFill="1" applyBorder="1"/>
    <xf numFmtId="3" fontId="10" fillId="2" borderId="0" xfId="75" applyNumberFormat="1" applyFont="1" applyFill="1"/>
    <xf numFmtId="0" fontId="10" fillId="2" borderId="0" xfId="75" applyFont="1" applyFill="1" applyAlignment="1">
      <alignment horizontal="left" vertical="center" wrapText="1" indent="2"/>
    </xf>
    <xf numFmtId="0" fontId="10" fillId="2" borderId="0" xfId="75" applyFill="1" applyAlignment="1">
      <alignment horizontal="left" indent="2"/>
    </xf>
    <xf numFmtId="0" fontId="10" fillId="2" borderId="0" xfId="75" applyFont="1" applyFill="1" applyAlignment="1">
      <alignment horizontal="left" indent="2"/>
    </xf>
    <xf numFmtId="0" fontId="10" fillId="2" borderId="0" xfId="75" applyFont="1" applyFill="1" applyAlignment="1">
      <alignment horizontal="left" vertical="justify" wrapText="1" indent="2"/>
    </xf>
    <xf numFmtId="167" fontId="32" fillId="2" borderId="0" xfId="75" applyNumberFormat="1" applyFont="1" applyFill="1" applyAlignment="1">
      <alignment horizontal="right" indent="3"/>
    </xf>
    <xf numFmtId="0" fontId="3" fillId="2" borderId="0" xfId="75" applyFont="1" applyFill="1" applyAlignment="1">
      <alignment vertical="center" wrapText="1"/>
    </xf>
    <xf numFmtId="0" fontId="10" fillId="2" borderId="0" xfId="40" applyFill="1" applyAlignment="1">
      <alignment vertical="center"/>
    </xf>
    <xf numFmtId="169" fontId="10" fillId="2" borderId="0" xfId="0" applyNumberFormat="1" applyFont="1" applyFill="1" applyAlignment="1">
      <alignment horizontal="right" vertical="center"/>
    </xf>
    <xf numFmtId="170" fontId="10" fillId="2" borderId="0" xfId="0" applyNumberFormat="1" applyFont="1" applyFill="1" applyAlignment="1">
      <alignment horizontal="right" vertical="center"/>
    </xf>
    <xf numFmtId="171" fontId="10" fillId="2" borderId="0" xfId="0" applyNumberFormat="1" applyFont="1" applyFill="1" applyAlignment="1">
      <alignment horizontal="right" vertical="center"/>
    </xf>
    <xf numFmtId="171" fontId="10" fillId="2" borderId="0" xfId="40" applyNumberFormat="1" applyFont="1" applyFill="1" applyAlignment="1">
      <alignment horizontal="right" vertical="center" indent="1"/>
    </xf>
    <xf numFmtId="0" fontId="27" fillId="2" borderId="0" xfId="40" applyFont="1" applyFill="1" applyAlignment="1">
      <alignment vertical="center"/>
    </xf>
    <xf numFmtId="0" fontId="10" fillId="2" borderId="1" xfId="40" applyFill="1" applyBorder="1" applyAlignment="1">
      <alignment vertical="center"/>
    </xf>
    <xf numFmtId="0" fontId="22" fillId="2" borderId="0" xfId="40" applyFont="1" applyFill="1" applyAlignment="1">
      <alignment vertical="center"/>
    </xf>
    <xf numFmtId="0" fontId="27" fillId="2" borderId="0" xfId="75" applyFont="1" applyFill="1" applyBorder="1" applyAlignment="1">
      <alignment horizontal="left"/>
    </xf>
    <xf numFmtId="0" fontId="10" fillId="2" borderId="0" xfId="75" applyFill="1"/>
    <xf numFmtId="0" fontId="10" fillId="2" borderId="1" xfId="75" applyFill="1" applyBorder="1"/>
    <xf numFmtId="2" fontId="10" fillId="2" borderId="0" xfId="75" applyNumberFormat="1" applyFill="1" applyAlignment="1">
      <alignment horizontal="center"/>
    </xf>
    <xf numFmtId="0" fontId="10" fillId="2" borderId="0" xfId="75" applyFont="1" applyFill="1" applyBorder="1" applyAlignment="1">
      <alignment horizontal="left" vertical="center" wrapText="1"/>
    </xf>
    <xf numFmtId="0" fontId="28" fillId="2" borderId="0" xfId="75" applyFont="1" applyFill="1"/>
    <xf numFmtId="0" fontId="28" fillId="2" borderId="0" xfId="75" applyFont="1" applyFill="1" applyAlignment="1">
      <alignment wrapText="1"/>
    </xf>
    <xf numFmtId="171" fontId="28" fillId="2" borderId="0" xfId="75" applyNumberFormat="1" applyFont="1" applyFill="1"/>
    <xf numFmtId="171" fontId="10" fillId="2" borderId="0" xfId="75" applyNumberFormat="1" applyFont="1" applyFill="1"/>
    <xf numFmtId="0" fontId="10" fillId="2" borderId="0" xfId="75" applyFont="1" applyFill="1" applyAlignment="1">
      <alignment wrapText="1"/>
    </xf>
    <xf numFmtId="0" fontId="10" fillId="2" borderId="0" xfId="75" applyFont="1" applyFill="1" applyBorder="1" applyAlignment="1">
      <alignment wrapText="1"/>
    </xf>
    <xf numFmtId="0" fontId="29" fillId="2" borderId="0" xfId="75" applyFont="1" applyFill="1"/>
    <xf numFmtId="165" fontId="10" fillId="2" borderId="0" xfId="75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0" fontId="2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7" fontId="10" fillId="2" borderId="0" xfId="0" applyNumberFormat="1" applyFont="1" applyFill="1" applyAlignment="1">
      <alignment horizontal="left" vertical="center" wrapText="1"/>
    </xf>
    <xf numFmtId="169" fontId="10" fillId="2" borderId="0" xfId="0" applyNumberFormat="1" applyFont="1" applyFill="1" applyAlignment="1">
      <alignment horizontal="left" vertical="center" indent="1"/>
    </xf>
    <xf numFmtId="0" fontId="10" fillId="2" borderId="0" xfId="43" applyFont="1" applyFill="1" applyAlignment="1">
      <alignment horizontal="left" vertical="center" indent="1"/>
    </xf>
    <xf numFmtId="0" fontId="10" fillId="2" borderId="0" xfId="75" applyFont="1" applyFill="1" applyBorder="1" applyAlignment="1">
      <alignment horizontal="left" indent="1"/>
    </xf>
    <xf numFmtId="0" fontId="10" fillId="2" borderId="0" xfId="75" applyFont="1" applyFill="1" applyAlignment="1">
      <alignment horizontal="left" indent="1"/>
    </xf>
    <xf numFmtId="0" fontId="28" fillId="2" borderId="0" xfId="75" applyFont="1" applyFill="1" applyAlignment="1">
      <alignment horizontal="left" indent="1"/>
    </xf>
    <xf numFmtId="0" fontId="10" fillId="2" borderId="0" xfId="75" applyFont="1" applyFill="1" applyBorder="1" applyAlignment="1">
      <alignment horizontal="left" indent="2"/>
    </xf>
    <xf numFmtId="0" fontId="28" fillId="2" borderId="0" xfId="75" applyFont="1" applyFill="1" applyAlignment="1">
      <alignment horizontal="left" indent="2"/>
    </xf>
    <xf numFmtId="0" fontId="10" fillId="2" borderId="1" xfId="0" applyFont="1" applyFill="1" applyBorder="1" applyAlignment="1">
      <alignment horizontal="left" indent="1"/>
    </xf>
    <xf numFmtId="0" fontId="10" fillId="2" borderId="0" xfId="0" applyFont="1" applyFill="1" applyBorder="1" applyAlignment="1">
      <alignment horizontal="left" indent="1"/>
    </xf>
    <xf numFmtId="0" fontId="24" fillId="2" borderId="0" xfId="0" applyFont="1" applyFill="1" applyBorder="1" applyAlignment="1">
      <alignment horizontal="left" vertical="center" wrapText="1" indent="1"/>
    </xf>
    <xf numFmtId="0" fontId="24" fillId="2" borderId="1" xfId="0" applyFont="1" applyFill="1" applyBorder="1" applyAlignment="1">
      <alignment horizontal="left" vertical="center" wrapText="1" indent="1"/>
    </xf>
    <xf numFmtId="0" fontId="28" fillId="2" borderId="0" xfId="0" applyFont="1" applyFill="1" applyAlignment="1">
      <alignment horizontal="left" indent="1"/>
    </xf>
    <xf numFmtId="0" fontId="10" fillId="2" borderId="0" xfId="40" applyFont="1" applyFill="1" applyAlignment="1">
      <alignment horizontal="left" indent="2"/>
    </xf>
    <xf numFmtId="167" fontId="10" fillId="2" borderId="0" xfId="40" applyNumberFormat="1" applyFont="1" applyFill="1" applyAlignment="1">
      <alignment horizontal="left" indent="5"/>
    </xf>
    <xf numFmtId="0" fontId="22" fillId="2" borderId="0" xfId="40" applyFont="1" applyFill="1" applyAlignment="1">
      <alignment horizontal="left" indent="2"/>
    </xf>
    <xf numFmtId="0" fontId="10" fillId="2" borderId="0" xfId="75" applyFill="1" applyAlignment="1">
      <alignment horizontal="left" indent="1"/>
    </xf>
    <xf numFmtId="167" fontId="32" fillId="2" borderId="0" xfId="0" applyNumberFormat="1" applyFont="1" applyFill="1" applyAlignment="1">
      <alignment horizontal="left" indent="2"/>
    </xf>
    <xf numFmtId="0" fontId="24" fillId="2" borderId="0" xfId="0" applyFont="1" applyFill="1" applyAlignment="1">
      <alignment horizontal="left" vertical="center" wrapText="1" inden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0" xfId="75" applyFont="1" applyFill="1" applyBorder="1" applyAlignment="1">
      <alignment horizontal="left" vertical="center" wrapText="1" indent="1"/>
    </xf>
    <xf numFmtId="0" fontId="22" fillId="2" borderId="0" xfId="40" applyFont="1" applyFill="1" applyAlignment="1">
      <alignment horizontal="left"/>
    </xf>
    <xf numFmtId="0" fontId="10" fillId="2" borderId="0" xfId="75" applyFont="1" applyFill="1" applyBorder="1" applyAlignment="1">
      <alignment horizontal="left" vertical="center" wrapText="1" inden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13" xfId="38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7" fontId="10" fillId="2" borderId="11" xfId="0" applyNumberFormat="1" applyFont="1" applyFill="1" applyBorder="1" applyAlignment="1">
      <alignment horizontal="center" vertical="center"/>
    </xf>
    <xf numFmtId="167" fontId="10" fillId="2" borderId="1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0" applyFont="1" applyFill="1" applyBorder="1" applyAlignment="1">
      <alignment vertical="center" wrapText="1"/>
    </xf>
    <xf numFmtId="0" fontId="10" fillId="2" borderId="16" xfId="40" applyFill="1" applyBorder="1"/>
    <xf numFmtId="0" fontId="10" fillId="2" borderId="16" xfId="0" applyFont="1" applyFill="1" applyBorder="1"/>
    <xf numFmtId="0" fontId="4" fillId="2" borderId="16" xfId="0" applyFont="1" applyFill="1" applyBorder="1" applyAlignment="1">
      <alignment horizontal="center" vertical="center" wrapText="1"/>
    </xf>
    <xf numFmtId="0" fontId="10" fillId="2" borderId="11" xfId="40" applyFill="1" applyBorder="1"/>
    <xf numFmtId="0" fontId="10" fillId="2" borderId="1" xfId="40" applyFill="1" applyBorder="1" applyAlignment="1">
      <alignment horizontal="left"/>
    </xf>
    <xf numFmtId="0" fontId="10" fillId="2" borderId="16" xfId="38" applyFont="1" applyFill="1" applyBorder="1" applyAlignment="1">
      <alignment horizontal="center" vertical="center"/>
    </xf>
    <xf numFmtId="0" fontId="34" fillId="2" borderId="11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6" xfId="40" applyFill="1" applyBorder="1" applyAlignment="1">
      <alignment vertical="center"/>
    </xf>
    <xf numFmtId="0" fontId="3" fillId="2" borderId="1" xfId="75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70" fontId="10" fillId="2" borderId="1" xfId="0" applyNumberFormat="1" applyFont="1" applyFill="1" applyBorder="1" applyAlignment="1">
      <alignment horizontal="right" indent="2"/>
    </xf>
    <xf numFmtId="0" fontId="10" fillId="2" borderId="1" xfId="0" applyFont="1" applyFill="1" applyBorder="1" applyAlignment="1">
      <alignment horizontal="center"/>
    </xf>
    <xf numFmtId="0" fontId="10" fillId="2" borderId="1" xfId="75" applyFont="1" applyFill="1" applyBorder="1" applyAlignment="1">
      <alignment horizontal="left" vertical="center" wrapText="1" indent="1"/>
    </xf>
    <xf numFmtId="2" fontId="10" fillId="2" borderId="1" xfId="75" applyNumberFormat="1" applyFill="1" applyBorder="1" applyAlignment="1">
      <alignment horizontal="center"/>
    </xf>
    <xf numFmtId="0" fontId="30" fillId="2" borderId="1" xfId="0" applyFont="1" applyFill="1" applyBorder="1"/>
    <xf numFmtId="0" fontId="30" fillId="2" borderId="1" xfId="0" applyFont="1" applyFill="1" applyBorder="1" applyAlignment="1">
      <alignment vertical="center" wrapText="1"/>
    </xf>
    <xf numFmtId="167" fontId="30" fillId="2" borderId="1" xfId="44" applyNumberFormat="1" applyFont="1" applyFill="1" applyBorder="1" applyAlignment="1">
      <alignment horizontal="center" vertical="center"/>
    </xf>
    <xf numFmtId="0" fontId="10" fillId="2" borderId="1" xfId="40" applyFont="1" applyFill="1" applyBorder="1" applyAlignment="1">
      <alignment horizontal="left" indent="4"/>
    </xf>
    <xf numFmtId="0" fontId="0" fillId="2" borderId="1" xfId="0" applyFill="1" applyBorder="1"/>
    <xf numFmtId="0" fontId="29" fillId="2" borderId="1" xfId="0" applyFont="1" applyFill="1" applyBorder="1"/>
    <xf numFmtId="0" fontId="30" fillId="2" borderId="1" xfId="0" applyFont="1" applyFill="1" applyBorder="1" applyAlignment="1">
      <alignment horizontal="left" vertical="center" wrapText="1" indent="1"/>
    </xf>
    <xf numFmtId="0" fontId="30" fillId="2" borderId="1" xfId="43" applyFont="1" applyFill="1" applyBorder="1" applyAlignment="1">
      <alignment horizontal="left" vertical="center" indent="1"/>
    </xf>
    <xf numFmtId="0" fontId="30" fillId="2" borderId="1" xfId="75" applyFont="1" applyFill="1" applyBorder="1" applyAlignment="1">
      <alignment horizontal="left" vertical="center" wrapText="1" indent="1"/>
    </xf>
    <xf numFmtId="165" fontId="30" fillId="2" borderId="1" xfId="44" applyNumberFormat="1" applyFont="1" applyFill="1" applyBorder="1" applyAlignment="1">
      <alignment horizontal="center" vertical="center"/>
    </xf>
    <xf numFmtId="0" fontId="29" fillId="2" borderId="1" xfId="75" applyFont="1" applyFill="1" applyBorder="1"/>
    <xf numFmtId="171" fontId="30" fillId="2" borderId="1" xfId="44" applyNumberFormat="1" applyFont="1" applyFill="1" applyBorder="1" applyAlignment="1">
      <alignment horizontal="center" vertical="center"/>
    </xf>
    <xf numFmtId="0" fontId="10" fillId="2" borderId="1" xfId="43" applyFont="1" applyFill="1" applyBorder="1" applyAlignment="1">
      <alignment horizontal="left" vertical="center" indent="1"/>
    </xf>
    <xf numFmtId="171" fontId="10" fillId="2" borderId="1" xfId="0" applyNumberFormat="1" applyFont="1" applyFill="1" applyBorder="1" applyAlignment="1">
      <alignment horizontal="right" vertical="center"/>
    </xf>
    <xf numFmtId="169" fontId="10" fillId="2" borderId="1" xfId="0" applyNumberFormat="1" applyFont="1" applyFill="1" applyBorder="1" applyAlignment="1">
      <alignment horizontal="left" vertical="center" indent="1"/>
    </xf>
    <xf numFmtId="0" fontId="10" fillId="2" borderId="1" xfId="75" applyFont="1" applyFill="1" applyBorder="1" applyAlignment="1">
      <alignment horizontal="left" vertical="center" wrapText="1" indent="2"/>
    </xf>
    <xf numFmtId="0" fontId="4" fillId="2" borderId="16" xfId="4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 wrapText="1"/>
    </xf>
    <xf numFmtId="0" fontId="24" fillId="2" borderId="16" xfId="38" applyFont="1" applyFill="1" applyBorder="1" applyAlignment="1">
      <alignment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1" xfId="38" applyFont="1" applyFill="1" applyBorder="1" applyAlignment="1">
      <alignment horizontal="center" vertical="center" wrapText="1"/>
    </xf>
    <xf numFmtId="0" fontId="10" fillId="2" borderId="16" xfId="75" applyFill="1" applyBorder="1"/>
    <xf numFmtId="0" fontId="10" fillId="2" borderId="11" xfId="40" applyFont="1" applyFill="1" applyBorder="1" applyAlignment="1">
      <alignment horizontal="center" vertical="center" wrapText="1"/>
    </xf>
    <xf numFmtId="0" fontId="10" fillId="2" borderId="16" xfId="75" applyFont="1" applyFill="1" applyBorder="1"/>
    <xf numFmtId="0" fontId="4" fillId="2" borderId="0" xfId="0" applyFont="1" applyFill="1" applyBorder="1" applyAlignment="1">
      <alignment horizontal="left" vertical="center"/>
    </xf>
    <xf numFmtId="0" fontId="10" fillId="2" borderId="0" xfId="79" applyFill="1"/>
    <xf numFmtId="0" fontId="10" fillId="2" borderId="16" xfId="79" applyFont="1" applyFill="1" applyBorder="1" applyAlignment="1">
      <alignment horizontal="center" vertical="center"/>
    </xf>
    <xf numFmtId="0" fontId="27" fillId="2" borderId="16" xfId="79" applyFont="1" applyFill="1" applyBorder="1" applyAlignment="1">
      <alignment horizontal="center" vertical="center" wrapText="1"/>
    </xf>
    <xf numFmtId="0" fontId="10" fillId="2" borderId="11" xfId="79" applyFont="1" applyFill="1" applyBorder="1" applyAlignment="1">
      <alignment horizontal="center" vertical="center" wrapText="1"/>
    </xf>
    <xf numFmtId="0" fontId="27" fillId="2" borderId="11" xfId="79" applyFont="1" applyFill="1" applyBorder="1" applyAlignment="1">
      <alignment horizontal="center" vertical="center" wrapText="1"/>
    </xf>
    <xf numFmtId="0" fontId="10" fillId="2" borderId="0" xfId="79" applyFont="1" applyFill="1" applyBorder="1" applyAlignment="1">
      <alignment horizontal="left" vertical="center" wrapText="1" indent="1"/>
    </xf>
    <xf numFmtId="0" fontId="29" fillId="2" borderId="1" xfId="79" applyFont="1" applyFill="1" applyBorder="1"/>
    <xf numFmtId="0" fontId="30" fillId="2" borderId="1" xfId="79" applyFont="1" applyFill="1" applyBorder="1" applyAlignment="1">
      <alignment horizontal="left" vertical="center" wrapText="1" indent="1"/>
    </xf>
    <xf numFmtId="0" fontId="28" fillId="2" borderId="0" xfId="79" applyFont="1" applyFill="1"/>
    <xf numFmtId="0" fontId="22" fillId="2" borderId="0" xfId="79" applyFont="1" applyFill="1"/>
    <xf numFmtId="0" fontId="22" fillId="2" borderId="0" xfId="79" applyFont="1" applyFill="1" applyBorder="1" applyAlignment="1">
      <alignment vertical="center"/>
    </xf>
    <xf numFmtId="0" fontId="10" fillId="2" borderId="1" xfId="40" applyFill="1" applyBorder="1"/>
    <xf numFmtId="0" fontId="10" fillId="2" borderId="0" xfId="40" applyFill="1" applyBorder="1"/>
    <xf numFmtId="0" fontId="22" fillId="2" borderId="0" xfId="40" applyFont="1" applyFill="1" applyAlignment="1">
      <alignment horizontal="left"/>
    </xf>
    <xf numFmtId="0" fontId="30" fillId="2" borderId="1" xfId="75" applyFont="1" applyFill="1" applyBorder="1" applyAlignment="1">
      <alignment vertical="center" wrapText="1"/>
    </xf>
    <xf numFmtId="0" fontId="22" fillId="2" borderId="0" xfId="75" applyFont="1" applyFill="1" applyBorder="1" applyAlignment="1">
      <alignment vertical="center"/>
    </xf>
    <xf numFmtId="0" fontId="10" fillId="2" borderId="11" xfId="38" applyFont="1" applyFill="1" applyBorder="1" applyAlignment="1">
      <alignment horizontal="center" vertical="center" wrapText="1"/>
    </xf>
    <xf numFmtId="0" fontId="34" fillId="2" borderId="2" xfId="38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34" fillId="2" borderId="12" xfId="38" applyFont="1" applyFill="1" applyBorder="1" applyAlignment="1">
      <alignment horizontal="center" vertical="center" wrapText="1"/>
    </xf>
    <xf numFmtId="0" fontId="34" fillId="2" borderId="15" xfId="38" applyFont="1" applyFill="1" applyBorder="1" applyAlignment="1">
      <alignment horizontal="center" vertical="center" wrapText="1"/>
    </xf>
    <xf numFmtId="0" fontId="24" fillId="2" borderId="0" xfId="75" applyFont="1" applyFill="1" applyBorder="1" applyAlignment="1">
      <alignment horizontal="left" vertical="center" wrapText="1"/>
    </xf>
    <xf numFmtId="167" fontId="10" fillId="2" borderId="0" xfId="0" applyNumberFormat="1" applyFont="1" applyFill="1" applyBorder="1" applyAlignment="1">
      <alignment horizontal="right" indent="3"/>
    </xf>
    <xf numFmtId="169" fontId="10" fillId="2" borderId="0" xfId="0" applyNumberFormat="1" applyFont="1" applyFill="1" applyBorder="1" applyAlignment="1">
      <alignment horizontal="right" indent="1"/>
    </xf>
    <xf numFmtId="170" fontId="10" fillId="2" borderId="0" xfId="0" applyNumberFormat="1" applyFont="1" applyFill="1" applyBorder="1" applyAlignment="1">
      <alignment horizontal="right" indent="2"/>
    </xf>
    <xf numFmtId="169" fontId="10" fillId="2" borderId="0" xfId="0" applyNumberFormat="1" applyFont="1" applyFill="1" applyBorder="1" applyAlignment="1">
      <alignment horizontal="right" indent="3"/>
    </xf>
    <xf numFmtId="168" fontId="10" fillId="2" borderId="0" xfId="43" applyNumberFormat="1" applyFont="1" applyFill="1" applyBorder="1" applyAlignment="1">
      <alignment horizontal="center" vertical="center"/>
    </xf>
    <xf numFmtId="0" fontId="22" fillId="2" borderId="0" xfId="43" applyFont="1" applyFill="1" applyBorder="1" applyAlignment="1">
      <alignment horizontal="left"/>
    </xf>
    <xf numFmtId="0" fontId="34" fillId="2" borderId="15" xfId="75" applyFont="1" applyFill="1" applyBorder="1" applyAlignment="1">
      <alignment horizontal="center" vertical="center" wrapText="1"/>
    </xf>
    <xf numFmtId="0" fontId="24" fillId="2" borderId="0" xfId="40" applyFont="1" applyFill="1" applyAlignment="1">
      <alignment horizontal="left" vertical="center" wrapText="1"/>
    </xf>
    <xf numFmtId="0" fontId="42" fillId="2" borderId="0" xfId="40" applyFont="1" applyFill="1" applyAlignment="1">
      <alignment horizontal="left" vertical="center" wrapText="1" indent="2"/>
    </xf>
    <xf numFmtId="0" fontId="42" fillId="2" borderId="0" xfId="40" applyFont="1" applyFill="1" applyAlignment="1">
      <alignment horizontal="left" indent="2"/>
    </xf>
    <xf numFmtId="169" fontId="10" fillId="2" borderId="0" xfId="0" applyNumberFormat="1" applyFont="1" applyFill="1" applyAlignment="1"/>
    <xf numFmtId="0" fontId="10" fillId="2" borderId="0" xfId="43" applyFont="1" applyFill="1" applyAlignment="1"/>
    <xf numFmtId="0" fontId="10" fillId="2" borderId="1" xfId="43" applyFont="1" applyFill="1" applyBorder="1" applyAlignment="1"/>
    <xf numFmtId="0" fontId="10" fillId="2" borderId="0" xfId="43" applyFont="1" applyFill="1" applyAlignment="1">
      <alignment horizontal="left"/>
    </xf>
    <xf numFmtId="0" fontId="10" fillId="2" borderId="1" xfId="43" applyFont="1" applyFill="1" applyBorder="1" applyAlignment="1">
      <alignment horizontal="left"/>
    </xf>
    <xf numFmtId="171" fontId="10" fillId="2" borderId="0" xfId="40" applyNumberFormat="1" applyFill="1" applyAlignment="1">
      <alignment horizontal="right" vertical="center" indent="1"/>
    </xf>
    <xf numFmtId="171" fontId="10" fillId="2" borderId="1" xfId="40" applyNumberFormat="1" applyFont="1" applyFill="1" applyBorder="1" applyAlignment="1">
      <alignment horizontal="right" vertical="center" indent="1"/>
    </xf>
    <xf numFmtId="171" fontId="10" fillId="2" borderId="0" xfId="40" applyNumberFormat="1" applyFont="1" applyFill="1" applyAlignment="1">
      <alignment horizontal="center" vertical="center"/>
    </xf>
    <xf numFmtId="0" fontId="10" fillId="2" borderId="0" xfId="43" applyFont="1" applyFill="1" applyAlignment="1">
      <alignment vertical="center"/>
    </xf>
    <xf numFmtId="0" fontId="10" fillId="2" borderId="1" xfId="43" applyFont="1" applyFill="1" applyBorder="1" applyAlignment="1">
      <alignment vertical="center"/>
    </xf>
    <xf numFmtId="0" fontId="10" fillId="2" borderId="0" xfId="43" applyFont="1" applyFill="1" applyAlignment="1">
      <alignment horizontal="left" vertical="center"/>
    </xf>
    <xf numFmtId="0" fontId="30" fillId="2" borderId="1" xfId="43" applyFont="1" applyFill="1" applyBorder="1" applyAlignment="1">
      <alignment vertical="center"/>
    </xf>
    <xf numFmtId="0" fontId="30" fillId="2" borderId="1" xfId="43" applyFont="1" applyFill="1" applyBorder="1" applyAlignment="1">
      <alignment horizontal="left" vertical="center"/>
    </xf>
    <xf numFmtId="169" fontId="10" fillId="2" borderId="0" xfId="43" applyNumberFormat="1" applyFont="1" applyFill="1" applyAlignment="1">
      <alignment horizontal="left" vertical="center"/>
    </xf>
    <xf numFmtId="169" fontId="30" fillId="2" borderId="1" xfId="43" applyNumberFormat="1" applyFont="1" applyFill="1" applyBorder="1" applyAlignment="1">
      <alignment horizontal="left" vertical="center"/>
    </xf>
    <xf numFmtId="169" fontId="10" fillId="2" borderId="0" xfId="0" applyNumberFormat="1" applyFont="1" applyFill="1" applyAlignment="1">
      <alignment horizontal="left"/>
    </xf>
    <xf numFmtId="0" fontId="10" fillId="2" borderId="0" xfId="79" applyFill="1" applyAlignment="1">
      <alignment horizontal="left" vertical="center"/>
    </xf>
    <xf numFmtId="0" fontId="10" fillId="2" borderId="0" xfId="79" applyFill="1" applyAlignment="1">
      <alignment horizontal="left"/>
    </xf>
    <xf numFmtId="171" fontId="30" fillId="2" borderId="1" xfId="44" applyNumberFormat="1" applyFont="1" applyFill="1" applyBorder="1" applyAlignment="1">
      <alignment horizontal="left" vertical="center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11" xfId="75" applyFont="1" applyFill="1" applyBorder="1" applyAlignment="1">
      <alignment horizontal="center" vertical="center" wrapText="1"/>
    </xf>
    <xf numFmtId="0" fontId="10" fillId="2" borderId="11" xfId="40" applyFill="1" applyBorder="1" applyAlignment="1">
      <alignment vertical="center"/>
    </xf>
    <xf numFmtId="0" fontId="10" fillId="2" borderId="16" xfId="40" applyFont="1" applyFill="1" applyBorder="1"/>
    <xf numFmtId="0" fontId="10" fillId="2" borderId="11" xfId="40" applyFont="1" applyFill="1" applyBorder="1"/>
    <xf numFmtId="0" fontId="10" fillId="2" borderId="11" xfId="75" applyFill="1" applyBorder="1"/>
    <xf numFmtId="0" fontId="10" fillId="2" borderId="11" xfId="75" applyFill="1" applyBorder="1" applyAlignment="1">
      <alignment vertical="center" wrapText="1"/>
    </xf>
    <xf numFmtId="0" fontId="10" fillId="2" borderId="0" xfId="40" applyFont="1" applyFill="1" applyAlignment="1">
      <alignment horizontal="left" vertical="center" wrapText="1" indent="2"/>
    </xf>
    <xf numFmtId="0" fontId="10" fillId="2" borderId="1" xfId="40" applyFont="1" applyFill="1" applyBorder="1" applyAlignment="1">
      <alignment horizontal="left" vertical="center" wrapText="1" indent="2"/>
    </xf>
    <xf numFmtId="0" fontId="10" fillId="2" borderId="12" xfId="0" applyFont="1" applyFill="1" applyBorder="1" applyAlignment="1">
      <alignment horizontal="center" vertical="center"/>
    </xf>
    <xf numFmtId="0" fontId="10" fillId="2" borderId="11" xfId="38" applyFont="1" applyFill="1" applyBorder="1" applyAlignment="1">
      <alignment horizontal="center" vertical="center" wrapText="1"/>
    </xf>
    <xf numFmtId="167" fontId="10" fillId="2" borderId="0" xfId="0" applyNumberFormat="1" applyFont="1" applyFill="1" applyBorder="1" applyAlignment="1">
      <alignment horizontal="right" vertical="center" indent="1"/>
    </xf>
    <xf numFmtId="167" fontId="30" fillId="2" borderId="1" xfId="0" applyNumberFormat="1" applyFont="1" applyFill="1" applyBorder="1" applyAlignment="1">
      <alignment horizontal="right" vertical="center" indent="1"/>
    </xf>
    <xf numFmtId="167" fontId="10" fillId="2" borderId="0" xfId="0" applyNumberFormat="1" applyFont="1" applyFill="1" applyAlignment="1">
      <alignment horizontal="right" indent="1"/>
    </xf>
    <xf numFmtId="167" fontId="10" fillId="2" borderId="0" xfId="75" applyNumberFormat="1" applyFont="1" applyFill="1" applyAlignment="1">
      <alignment horizontal="right" indent="1"/>
    </xf>
    <xf numFmtId="167" fontId="10" fillId="2" borderId="0" xfId="40" applyNumberFormat="1" applyFont="1" applyFill="1" applyAlignment="1">
      <alignment horizontal="right" indent="1"/>
    </xf>
    <xf numFmtId="167" fontId="10" fillId="2" borderId="0" xfId="75" applyNumberFormat="1" applyFont="1" applyFill="1" applyBorder="1" applyAlignment="1">
      <alignment horizontal="right" indent="1"/>
    </xf>
    <xf numFmtId="167" fontId="30" fillId="2" borderId="1" xfId="75" applyNumberFormat="1" applyFont="1" applyFill="1" applyBorder="1" applyAlignment="1">
      <alignment horizontal="right" indent="1"/>
    </xf>
    <xf numFmtId="167" fontId="10" fillId="2" borderId="0" xfId="40" applyNumberFormat="1" applyFill="1" applyAlignment="1">
      <alignment horizontal="right" indent="1"/>
    </xf>
    <xf numFmtId="167" fontId="10" fillId="2" borderId="0" xfId="40" applyNumberFormat="1" applyFill="1" applyBorder="1" applyAlignment="1">
      <alignment horizontal="right" indent="1"/>
    </xf>
    <xf numFmtId="167" fontId="30" fillId="2" borderId="1" xfId="40" applyNumberFormat="1" applyFont="1" applyFill="1" applyBorder="1" applyAlignment="1">
      <alignment horizontal="right" indent="1"/>
    </xf>
    <xf numFmtId="167" fontId="10" fillId="2" borderId="0" xfId="40" applyNumberFormat="1" applyFont="1" applyFill="1" applyBorder="1" applyAlignment="1">
      <alignment horizontal="right" indent="1"/>
    </xf>
    <xf numFmtId="171" fontId="10" fillId="2" borderId="0" xfId="0" applyNumberFormat="1" applyFont="1" applyFill="1" applyBorder="1" applyAlignment="1">
      <alignment horizontal="left" vertical="center" indent="1"/>
    </xf>
    <xf numFmtId="171" fontId="30" fillId="2" borderId="1" xfId="44" applyNumberFormat="1" applyFont="1" applyFill="1" applyBorder="1" applyAlignment="1">
      <alignment horizontal="left" vertical="center" indent="1"/>
    </xf>
    <xf numFmtId="171" fontId="10" fillId="2" borderId="0" xfId="79" applyNumberFormat="1" applyFill="1" applyAlignment="1">
      <alignment horizontal="right" vertical="center" indent="1"/>
    </xf>
    <xf numFmtId="171" fontId="10" fillId="2" borderId="0" xfId="79" applyNumberFormat="1" applyFill="1" applyAlignment="1">
      <alignment horizontal="right" indent="1"/>
    </xf>
    <xf numFmtId="171" fontId="30" fillId="2" borderId="1" xfId="44" applyNumberFormat="1" applyFont="1" applyFill="1" applyBorder="1" applyAlignment="1">
      <alignment horizontal="right" vertical="center" inden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2" fillId="0" borderId="0" xfId="0" applyFont="1"/>
    <xf numFmtId="0" fontId="44" fillId="2" borderId="1" xfId="75" applyFont="1" applyFill="1" applyBorder="1" applyAlignment="1">
      <alignment vertical="center"/>
    </xf>
    <xf numFmtId="170" fontId="10" fillId="2" borderId="0" xfId="0" applyNumberFormat="1" applyFont="1" applyFill="1" applyAlignment="1">
      <alignment horizontal="right" indent="1"/>
    </xf>
    <xf numFmtId="169" fontId="10" fillId="2" borderId="0" xfId="0" applyNumberFormat="1" applyFont="1" applyFill="1" applyAlignment="1">
      <alignment horizontal="right" indent="1"/>
    </xf>
    <xf numFmtId="0" fontId="10" fillId="2" borderId="0" xfId="0" applyFont="1" applyFill="1" applyAlignment="1">
      <alignment horizontal="right" indent="1"/>
    </xf>
    <xf numFmtId="167" fontId="10" fillId="2" borderId="1" xfId="0" applyNumberFormat="1" applyFont="1" applyFill="1" applyBorder="1" applyAlignment="1">
      <alignment horizontal="right" indent="1"/>
    </xf>
    <xf numFmtId="169" fontId="10" fillId="2" borderId="1" xfId="0" applyNumberFormat="1" applyFont="1" applyFill="1" applyBorder="1" applyAlignment="1">
      <alignment horizontal="right" indent="1"/>
    </xf>
    <xf numFmtId="167" fontId="10" fillId="2" borderId="0" xfId="0" applyNumberFormat="1" applyFont="1" applyFill="1" applyAlignment="1">
      <alignment horizontal="right" vertical="center" indent="1"/>
    </xf>
    <xf numFmtId="167" fontId="10" fillId="2" borderId="0" xfId="0" applyNumberFormat="1" applyFont="1" applyFill="1" applyAlignment="1">
      <alignment horizontal="right" vertical="center" wrapText="1" indent="1"/>
    </xf>
    <xf numFmtId="170" fontId="10" fillId="2" borderId="1" xfId="0" applyNumberFormat="1" applyFont="1" applyFill="1" applyBorder="1" applyAlignment="1">
      <alignment horizontal="right" indent="1"/>
    </xf>
    <xf numFmtId="167" fontId="10" fillId="2" borderId="0" xfId="44" applyNumberFormat="1" applyFont="1" applyFill="1" applyBorder="1" applyAlignment="1">
      <alignment horizontal="right" vertical="center" indent="1"/>
    </xf>
    <xf numFmtId="171" fontId="10" fillId="2" borderId="0" xfId="0" applyNumberFormat="1" applyFont="1" applyFill="1" applyAlignment="1">
      <alignment horizontal="right" indent="1"/>
    </xf>
    <xf numFmtId="167" fontId="30" fillId="2" borderId="1" xfId="44" applyNumberFormat="1" applyFont="1" applyFill="1" applyBorder="1" applyAlignment="1">
      <alignment horizontal="right" vertical="center" indent="1"/>
    </xf>
    <xf numFmtId="171" fontId="10" fillId="2" borderId="0" xfId="75" applyNumberFormat="1" applyFont="1" applyFill="1" applyAlignment="1">
      <alignment horizontal="right" indent="1"/>
    </xf>
    <xf numFmtId="167" fontId="10" fillId="2" borderId="0" xfId="75" applyNumberFormat="1" applyFont="1" applyFill="1" applyBorder="1" applyAlignment="1">
      <alignment horizontal="right" vertical="center" indent="1"/>
    </xf>
    <xf numFmtId="4" fontId="10" fillId="2" borderId="0" xfId="44" applyNumberFormat="1" applyFont="1" applyFill="1" applyBorder="1" applyAlignment="1">
      <alignment horizontal="right" vertical="center" indent="1"/>
    </xf>
    <xf numFmtId="4" fontId="30" fillId="2" borderId="1" xfId="0" applyNumberFormat="1" applyFont="1" applyFill="1" applyBorder="1" applyAlignment="1">
      <alignment horizontal="right" vertical="center" indent="1"/>
    </xf>
    <xf numFmtId="167" fontId="30" fillId="2" borderId="1" xfId="38" applyNumberFormat="1" applyFont="1" applyFill="1" applyBorder="1" applyAlignment="1">
      <alignment horizontal="right" vertical="center" wrapText="1" indent="1"/>
    </xf>
    <xf numFmtId="171" fontId="30" fillId="2" borderId="1" xfId="38" applyNumberFormat="1" applyFont="1" applyFill="1" applyBorder="1" applyAlignment="1">
      <alignment horizontal="right" vertical="center" wrapText="1" indent="1"/>
    </xf>
    <xf numFmtId="2" fontId="30" fillId="2" borderId="1" xfId="38" applyNumberFormat="1" applyFont="1" applyFill="1" applyBorder="1" applyAlignment="1">
      <alignment horizontal="right" vertical="center" wrapText="1" indent="1"/>
    </xf>
    <xf numFmtId="171" fontId="10" fillId="2" borderId="0" xfId="0" applyNumberFormat="1" applyFont="1" applyFill="1" applyBorder="1" applyAlignment="1">
      <alignment horizontal="right" vertical="center" indent="1"/>
    </xf>
    <xf numFmtId="171" fontId="30" fillId="2" borderId="1" xfId="0" applyNumberFormat="1" applyFont="1" applyFill="1" applyBorder="1" applyAlignment="1">
      <alignment horizontal="left" vertical="center" indent="1"/>
    </xf>
    <xf numFmtId="171" fontId="30" fillId="2" borderId="1" xfId="0" applyNumberFormat="1" applyFont="1" applyFill="1" applyBorder="1" applyAlignment="1">
      <alignment horizontal="right" vertical="center" indent="1"/>
    </xf>
    <xf numFmtId="4" fontId="10" fillId="2" borderId="0" xfId="75" applyNumberFormat="1" applyFill="1" applyAlignment="1">
      <alignment horizontal="right" indent="1"/>
    </xf>
    <xf numFmtId="171" fontId="10" fillId="2" borderId="0" xfId="75" applyNumberFormat="1" applyFill="1" applyAlignment="1">
      <alignment horizontal="right" indent="1"/>
    </xf>
    <xf numFmtId="4" fontId="10" fillId="2" borderId="1" xfId="75" applyNumberFormat="1" applyFill="1" applyBorder="1" applyAlignment="1">
      <alignment horizontal="right" indent="1"/>
    </xf>
    <xf numFmtId="171" fontId="10" fillId="2" borderId="1" xfId="75" applyNumberFormat="1" applyFill="1" applyBorder="1" applyAlignment="1">
      <alignment horizontal="right" indent="1"/>
    </xf>
    <xf numFmtId="171" fontId="10" fillId="2" borderId="0" xfId="44" applyNumberFormat="1" applyFont="1" applyFill="1" applyBorder="1" applyAlignment="1">
      <alignment horizontal="right" vertical="center" indent="1"/>
    </xf>
    <xf numFmtId="171" fontId="10" fillId="2" borderId="0" xfId="40" applyNumberFormat="1" applyFont="1" applyFill="1" applyAlignment="1">
      <alignment horizontal="right" indent="1"/>
    </xf>
    <xf numFmtId="171" fontId="10" fillId="2" borderId="0" xfId="75" applyNumberFormat="1" applyFont="1" applyFill="1" applyBorder="1" applyAlignment="1">
      <alignment horizontal="right" indent="1"/>
    </xf>
    <xf numFmtId="171" fontId="30" fillId="2" borderId="1" xfId="75" applyNumberFormat="1" applyFont="1" applyFill="1" applyBorder="1" applyAlignment="1">
      <alignment horizontal="right" indent="1"/>
    </xf>
    <xf numFmtId="171" fontId="10" fillId="2" borderId="0" xfId="40" applyNumberFormat="1" applyFill="1" applyAlignment="1">
      <alignment horizontal="right" indent="1"/>
    </xf>
    <xf numFmtId="171" fontId="10" fillId="2" borderId="0" xfId="40" applyNumberFormat="1" applyFill="1" applyBorder="1" applyAlignment="1">
      <alignment horizontal="right" indent="1"/>
    </xf>
    <xf numFmtId="171" fontId="30" fillId="2" borderId="1" xfId="40" applyNumberFormat="1" applyFont="1" applyFill="1" applyBorder="1" applyAlignment="1">
      <alignment horizontal="right" indent="1"/>
    </xf>
    <xf numFmtId="0" fontId="10" fillId="2" borderId="17" xfId="0" applyFont="1" applyFill="1" applyBorder="1" applyAlignment="1">
      <alignment horizontal="right" vertical="center" wrapText="1" indent="1"/>
    </xf>
    <xf numFmtId="170" fontId="10" fillId="2" borderId="0" xfId="0" applyNumberFormat="1" applyFont="1" applyFill="1" applyAlignment="1">
      <alignment horizontal="right" vertical="center" indent="1"/>
    </xf>
    <xf numFmtId="169" fontId="10" fillId="2" borderId="0" xfId="0" applyNumberFormat="1" applyFont="1" applyFill="1" applyAlignment="1">
      <alignment horizontal="right" vertical="center" indent="1"/>
    </xf>
    <xf numFmtId="170" fontId="10" fillId="2" borderId="1" xfId="0" applyNumberFormat="1" applyFont="1" applyFill="1" applyBorder="1" applyAlignment="1">
      <alignment horizontal="right" vertical="center" indent="1"/>
    </xf>
    <xf numFmtId="169" fontId="10" fillId="2" borderId="1" xfId="0" applyNumberFormat="1" applyFont="1" applyFill="1" applyBorder="1" applyAlignment="1">
      <alignment horizontal="right" vertical="center" indent="1"/>
    </xf>
    <xf numFmtId="169" fontId="10" fillId="2" borderId="0" xfId="43" applyNumberFormat="1" applyFont="1" applyFill="1" applyAlignment="1">
      <alignment horizontal="right" vertical="center" indent="1"/>
    </xf>
    <xf numFmtId="169" fontId="30" fillId="2" borderId="1" xfId="44" applyNumberFormat="1" applyFont="1" applyFill="1" applyBorder="1" applyAlignment="1">
      <alignment horizontal="right" vertical="center" indent="1"/>
    </xf>
    <xf numFmtId="169" fontId="30" fillId="2" borderId="1" xfId="0" applyNumberFormat="1" applyFont="1" applyFill="1" applyBorder="1" applyAlignment="1">
      <alignment horizontal="right" vertical="center" indent="1"/>
    </xf>
    <xf numFmtId="169" fontId="30" fillId="2" borderId="1" xfId="43" applyNumberFormat="1" applyFont="1" applyFill="1" applyBorder="1" applyAlignment="1">
      <alignment horizontal="right" vertical="center" indent="1"/>
    </xf>
    <xf numFmtId="167" fontId="10" fillId="2" borderId="0" xfId="75" applyNumberFormat="1" applyFont="1" applyFill="1" applyAlignment="1">
      <alignment horizontal="right" vertical="center" indent="1"/>
    </xf>
    <xf numFmtId="169" fontId="10" fillId="2" borderId="0" xfId="75" applyNumberFormat="1" applyFont="1" applyFill="1" applyAlignment="1">
      <alignment horizontal="right" vertical="center" indent="1"/>
    </xf>
    <xf numFmtId="167" fontId="35" fillId="2" borderId="1" xfId="38" applyNumberFormat="1" applyFont="1" applyFill="1" applyBorder="1" applyAlignment="1">
      <alignment horizontal="right" vertical="center" indent="1"/>
    </xf>
    <xf numFmtId="169" fontId="30" fillId="2" borderId="1" xfId="75" applyNumberFormat="1" applyFont="1" applyFill="1" applyBorder="1" applyAlignment="1">
      <alignment horizontal="right" vertical="center" indent="1"/>
    </xf>
    <xf numFmtId="171" fontId="10" fillId="2" borderId="0" xfId="75" applyNumberFormat="1" applyFont="1" applyFill="1" applyAlignment="1">
      <alignment horizontal="right" vertical="center" indent="1"/>
    </xf>
    <xf numFmtId="171" fontId="35" fillId="2" borderId="1" xfId="38" applyNumberFormat="1" applyFont="1" applyFill="1" applyBorder="1" applyAlignment="1">
      <alignment horizontal="right" vertical="center" indent="1"/>
    </xf>
    <xf numFmtId="167" fontId="30" fillId="2" borderId="1" xfId="38" applyNumberFormat="1" applyFont="1" applyFill="1" applyBorder="1" applyAlignment="1">
      <alignment horizontal="right" vertical="center" indent="1"/>
    </xf>
    <xf numFmtId="167" fontId="10" fillId="2" borderId="1" xfId="0" applyNumberFormat="1" applyFont="1" applyFill="1" applyBorder="1" applyAlignment="1">
      <alignment horizontal="right" vertical="center" indent="1"/>
    </xf>
    <xf numFmtId="169" fontId="10" fillId="2" borderId="1" xfId="43" applyNumberFormat="1" applyFont="1" applyFill="1" applyBorder="1" applyAlignment="1">
      <alignment horizontal="right" vertical="center" indent="1"/>
    </xf>
    <xf numFmtId="4" fontId="10" fillId="2" borderId="0" xfId="0" applyNumberFormat="1" applyFont="1" applyFill="1" applyAlignment="1">
      <alignment horizontal="right" vertical="center" indent="1"/>
    </xf>
    <xf numFmtId="168" fontId="10" fillId="2" borderId="0" xfId="43" applyNumberFormat="1" applyFont="1" applyFill="1" applyAlignment="1">
      <alignment horizontal="right" vertical="center" indent="1"/>
    </xf>
    <xf numFmtId="168" fontId="30" fillId="2" borderId="1" xfId="43" applyNumberFormat="1" applyFont="1" applyFill="1" applyBorder="1" applyAlignment="1">
      <alignment horizontal="right" vertical="center" indent="1"/>
    </xf>
    <xf numFmtId="170" fontId="30" fillId="2" borderId="1" xfId="0" applyNumberFormat="1" applyFont="1" applyFill="1" applyBorder="1" applyAlignment="1">
      <alignment horizontal="right" vertical="center" indent="1"/>
    </xf>
    <xf numFmtId="4" fontId="10" fillId="2" borderId="0" xfId="75" applyNumberFormat="1" applyFont="1" applyFill="1" applyAlignment="1">
      <alignment horizontal="right" vertical="center" indent="1"/>
    </xf>
    <xf numFmtId="167" fontId="10" fillId="2" borderId="1" xfId="75" applyNumberFormat="1" applyFont="1" applyFill="1" applyBorder="1" applyAlignment="1">
      <alignment horizontal="right" vertical="center" indent="1"/>
    </xf>
    <xf numFmtId="4" fontId="10" fillId="2" borderId="1" xfId="75" applyNumberFormat="1" applyFont="1" applyFill="1" applyBorder="1" applyAlignment="1">
      <alignment horizontal="right" vertical="center" indent="1"/>
    </xf>
    <xf numFmtId="169" fontId="10" fillId="2" borderId="1" xfId="75" applyNumberFormat="1" applyFont="1" applyFill="1" applyBorder="1" applyAlignment="1">
      <alignment horizontal="right" vertical="center" indent="1"/>
    </xf>
    <xf numFmtId="168" fontId="10" fillId="2" borderId="1" xfId="43" applyNumberFormat="1" applyFont="1" applyFill="1" applyBorder="1" applyAlignment="1">
      <alignment horizontal="right" vertical="center" indent="1"/>
    </xf>
    <xf numFmtId="169" fontId="10" fillId="2" borderId="0" xfId="79" applyNumberFormat="1" applyFill="1" applyAlignment="1">
      <alignment horizontal="right" vertical="center" indent="1"/>
    </xf>
    <xf numFmtId="169" fontId="10" fillId="2" borderId="0" xfId="79" applyNumberFormat="1" applyFill="1" applyAlignment="1">
      <alignment horizontal="right" indent="1"/>
    </xf>
    <xf numFmtId="0" fontId="2" fillId="2" borderId="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2" fillId="2" borderId="0" xfId="40" applyFont="1" applyFill="1" applyAlignment="1">
      <alignment horizontal="left" vertical="top" wrapText="1"/>
    </xf>
    <xf numFmtId="0" fontId="22" fillId="2" borderId="0" xfId="40" applyFont="1" applyFill="1" applyAlignment="1">
      <alignment horizontal="left" wrapText="1"/>
    </xf>
    <xf numFmtId="0" fontId="22" fillId="2" borderId="0" xfId="40" applyFont="1" applyFill="1" applyAlignment="1">
      <alignment horizontal="left"/>
    </xf>
    <xf numFmtId="0" fontId="27" fillId="2" borderId="0" xfId="40" applyFont="1" applyFill="1" applyBorder="1" applyAlignment="1">
      <alignment horizontal="center"/>
    </xf>
    <xf numFmtId="0" fontId="3" fillId="2" borderId="1" xfId="40" applyFont="1" applyFill="1" applyBorder="1" applyAlignment="1">
      <alignment horizontal="center" vertical="center" wrapText="1"/>
    </xf>
    <xf numFmtId="0" fontId="27" fillId="2" borderId="16" xfId="40" applyFont="1" applyFill="1" applyBorder="1" applyAlignment="1">
      <alignment horizontal="center" vertical="center"/>
    </xf>
    <xf numFmtId="0" fontId="27" fillId="2" borderId="11" xfId="4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22" fillId="2" borderId="0" xfId="40" applyFont="1" applyFill="1" applyAlignment="1">
      <alignment horizontal="left" vertical="center" wrapText="1"/>
    </xf>
    <xf numFmtId="0" fontId="22" fillId="2" borderId="0" xfId="40" applyFont="1" applyFill="1" applyAlignment="1">
      <alignment horizontal="left" vertical="center"/>
    </xf>
    <xf numFmtId="0" fontId="27" fillId="2" borderId="0" xfId="40" applyFont="1" applyFill="1" applyAlignment="1">
      <alignment horizontal="center" vertical="center"/>
    </xf>
    <xf numFmtId="0" fontId="3" fillId="2" borderId="0" xfId="38" applyFont="1" applyFill="1" applyAlignment="1">
      <alignment horizontal="center" vertical="center" wrapText="1"/>
    </xf>
    <xf numFmtId="0" fontId="10" fillId="2" borderId="15" xfId="4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wrapText="1"/>
    </xf>
    <xf numFmtId="0" fontId="10" fillId="2" borderId="0" xfId="38" applyFont="1" applyFill="1" applyBorder="1" applyAlignment="1">
      <alignment horizontal="center" vertical="center" wrapText="1"/>
    </xf>
    <xf numFmtId="0" fontId="10" fillId="2" borderId="11" xfId="38" applyFont="1" applyFill="1" applyBorder="1" applyAlignment="1">
      <alignment horizontal="center" vertical="center" wrapText="1"/>
    </xf>
    <xf numFmtId="0" fontId="10" fillId="2" borderId="0" xfId="38" applyFont="1" applyFill="1" applyBorder="1" applyAlignment="1">
      <alignment horizontal="left" vertical="center" wrapText="1" indent="1"/>
    </xf>
    <xf numFmtId="0" fontId="10" fillId="2" borderId="11" xfId="38" applyFont="1" applyFill="1" applyBorder="1" applyAlignment="1">
      <alignment horizontal="left" vertical="center" wrapText="1" indent="1"/>
    </xf>
    <xf numFmtId="0" fontId="10" fillId="2" borderId="2" xfId="38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2" fillId="2" borderId="0" xfId="75" applyFont="1" applyFill="1" applyBorder="1" applyAlignment="1">
      <alignment horizontal="left" wrapText="1"/>
    </xf>
    <xf numFmtId="0" fontId="10" fillId="2" borderId="13" xfId="38" applyFont="1" applyFill="1" applyBorder="1" applyAlignment="1">
      <alignment horizontal="center" vertical="center" wrapText="1"/>
    </xf>
    <xf numFmtId="0" fontId="10" fillId="2" borderId="13" xfId="38" applyFont="1" applyFill="1" applyBorder="1" applyAlignment="1">
      <alignment horizontal="left" vertical="center" wrapText="1" indent="1"/>
    </xf>
    <xf numFmtId="0" fontId="10" fillId="2" borderId="0" xfId="38" applyFont="1" applyFill="1" applyBorder="1" applyAlignment="1">
      <alignment horizontal="left" vertical="center" wrapText="1" indent="2"/>
    </xf>
    <xf numFmtId="0" fontId="10" fillId="2" borderId="11" xfId="38" applyFont="1" applyFill="1" applyBorder="1" applyAlignment="1">
      <alignment horizontal="left" vertical="center" wrapText="1" indent="2"/>
    </xf>
    <xf numFmtId="0" fontId="27" fillId="2" borderId="0" xfId="75" applyFont="1" applyFill="1" applyAlignment="1">
      <alignment horizontal="left" vertical="center" wrapText="1"/>
    </xf>
    <xf numFmtId="0" fontId="3" fillId="2" borderId="0" xfId="75" applyFont="1" applyFill="1" applyAlignment="1">
      <alignment horizontal="left" vertical="center" wrapText="1"/>
    </xf>
    <xf numFmtId="0" fontId="3" fillId="2" borderId="1" xfId="75" applyFont="1" applyFill="1" applyBorder="1" applyAlignment="1">
      <alignment horizontal="left" vertical="center" wrapText="1"/>
    </xf>
    <xf numFmtId="0" fontId="27" fillId="2" borderId="16" xfId="75" applyFont="1" applyFill="1" applyBorder="1" applyAlignment="1">
      <alignment horizontal="center" vertical="center" wrapText="1"/>
    </xf>
    <xf numFmtId="0" fontId="27" fillId="2" borderId="0" xfId="75" applyFont="1" applyFill="1" applyBorder="1" applyAlignment="1">
      <alignment horizontal="center" vertical="center" wrapText="1"/>
    </xf>
    <xf numFmtId="0" fontId="27" fillId="2" borderId="11" xfId="75" applyFont="1" applyFill="1" applyBorder="1" applyAlignment="1">
      <alignment horizontal="center" vertical="center" wrapText="1"/>
    </xf>
    <xf numFmtId="0" fontId="27" fillId="2" borderId="15" xfId="75" applyFont="1" applyFill="1" applyBorder="1" applyAlignment="1">
      <alignment horizontal="center" vertical="center" wrapText="1"/>
    </xf>
    <xf numFmtId="0" fontId="10" fillId="2" borderId="12" xfId="38" applyFont="1" applyFill="1" applyBorder="1" applyAlignment="1">
      <alignment horizontal="center" vertical="center" wrapText="1"/>
    </xf>
    <xf numFmtId="0" fontId="27" fillId="2" borderId="16" xfId="40" applyFont="1" applyFill="1" applyBorder="1" applyAlignment="1">
      <alignment horizontal="center" vertical="center" wrapText="1"/>
    </xf>
    <xf numFmtId="0" fontId="27" fillId="2" borderId="11" xfId="40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left" vertical="center" wrapText="1" indent="2"/>
    </xf>
    <xf numFmtId="0" fontId="10" fillId="2" borderId="12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10" fillId="2" borderId="16" xfId="38" applyFont="1" applyFill="1" applyBorder="1" applyAlignment="1">
      <alignment horizontal="left" vertical="center" wrapText="1" indent="1"/>
    </xf>
    <xf numFmtId="0" fontId="27" fillId="2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wrapText="1" indent="1"/>
    </xf>
    <xf numFmtId="0" fontId="3" fillId="2" borderId="1" xfId="38" applyFont="1" applyFill="1" applyBorder="1" applyAlignment="1">
      <alignment horizontal="left" vertical="center" wrapText="1" indent="1"/>
    </xf>
    <xf numFmtId="0" fontId="27" fillId="2" borderId="16" xfId="0" applyFont="1" applyFill="1" applyBorder="1" applyAlignment="1">
      <alignment horizontal="left" vertical="center" wrapText="1" indent="1"/>
    </xf>
    <xf numFmtId="0" fontId="27" fillId="2" borderId="0" xfId="0" applyFont="1" applyFill="1" applyBorder="1" applyAlignment="1">
      <alignment horizontal="left" vertical="center" wrapText="1" indent="1"/>
    </xf>
    <xf numFmtId="0" fontId="27" fillId="2" borderId="11" xfId="0" applyFont="1" applyFill="1" applyBorder="1" applyAlignment="1">
      <alignment horizontal="left" vertical="center" wrapText="1" indent="1"/>
    </xf>
    <xf numFmtId="0" fontId="27" fillId="2" borderId="15" xfId="38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2" fillId="2" borderId="0" xfId="75" applyFont="1" applyFill="1" applyAlignment="1">
      <alignment horizontal="left"/>
    </xf>
    <xf numFmtId="0" fontId="27" fillId="2" borderId="0" xfId="75" applyFont="1" applyFill="1" applyBorder="1" applyAlignment="1">
      <alignment horizontal="center"/>
    </xf>
    <xf numFmtId="0" fontId="3" fillId="2" borderId="0" xfId="75" applyFont="1" applyFill="1" applyBorder="1" applyAlignment="1">
      <alignment horizontal="center"/>
    </xf>
    <xf numFmtId="0" fontId="3" fillId="2" borderId="1" xfId="75" applyFont="1" applyFill="1" applyBorder="1" applyAlignment="1">
      <alignment horizontal="center"/>
    </xf>
    <xf numFmtId="0" fontId="10" fillId="2" borderId="15" xfId="75" applyFont="1" applyFill="1" applyBorder="1" applyAlignment="1">
      <alignment horizontal="center" vertical="center" wrapText="1"/>
    </xf>
    <xf numFmtId="0" fontId="34" fillId="2" borderId="0" xfId="38" applyFont="1" applyFill="1" applyBorder="1" applyAlignment="1">
      <alignment horizontal="center" vertical="center" wrapText="1"/>
    </xf>
    <xf numFmtId="0" fontId="34" fillId="2" borderId="11" xfId="38" applyFont="1" applyFill="1" applyBorder="1" applyAlignment="1">
      <alignment horizontal="center" vertical="center" wrapText="1"/>
    </xf>
    <xf numFmtId="0" fontId="34" fillId="2" borderId="13" xfId="38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1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left" wrapText="1"/>
    </xf>
    <xf numFmtId="0" fontId="27" fillId="2" borderId="0" xfId="75" applyFont="1" applyFill="1" applyBorder="1" applyAlignment="1">
      <alignment horizontal="left"/>
    </xf>
    <xf numFmtId="0" fontId="27" fillId="2" borderId="15" xfId="75" applyFont="1" applyFill="1" applyBorder="1" applyAlignment="1">
      <alignment horizontal="center" vertical="center"/>
    </xf>
    <xf numFmtId="0" fontId="10" fillId="2" borderId="16" xfId="75" applyFont="1" applyFill="1" applyBorder="1" applyAlignment="1">
      <alignment horizontal="center" vertical="center" wrapText="1"/>
    </xf>
    <xf numFmtId="0" fontId="10" fillId="2" borderId="11" xfId="75" applyFont="1" applyFill="1" applyBorder="1" applyAlignment="1">
      <alignment horizontal="center" vertical="center" wrapText="1"/>
    </xf>
    <xf numFmtId="0" fontId="10" fillId="2" borderId="16" xfId="75" applyFont="1" applyFill="1" applyBorder="1" applyAlignment="1">
      <alignment horizontal="left" vertical="center" wrapText="1" indent="1"/>
    </xf>
    <xf numFmtId="0" fontId="10" fillId="2" borderId="11" xfId="75" applyFont="1" applyFill="1" applyBorder="1" applyAlignment="1">
      <alignment horizontal="left" vertical="center" wrapText="1" indent="1"/>
    </xf>
    <xf numFmtId="0" fontId="27" fillId="2" borderId="0" xfId="79" applyFont="1" applyFill="1" applyAlignment="1">
      <alignment horizontal="center" vertical="center" wrapText="1"/>
    </xf>
    <xf numFmtId="0" fontId="3" fillId="2" borderId="0" xfId="79" applyFont="1" applyFill="1" applyAlignment="1">
      <alignment horizontal="center" vertical="center" wrapText="1"/>
    </xf>
    <xf numFmtId="0" fontId="3" fillId="2" borderId="1" xfId="79" applyFont="1" applyFill="1" applyBorder="1" applyAlignment="1">
      <alignment horizontal="center" vertical="center" wrapText="1"/>
    </xf>
    <xf numFmtId="0" fontId="27" fillId="2" borderId="16" xfId="79" applyFont="1" applyFill="1" applyBorder="1" applyAlignment="1">
      <alignment horizontal="center" vertical="center" wrapText="1"/>
    </xf>
    <xf numFmtId="0" fontId="27" fillId="2" borderId="11" xfId="79" applyFont="1" applyFill="1" applyBorder="1" applyAlignment="1">
      <alignment horizontal="center" vertical="center" wrapText="1"/>
    </xf>
    <xf numFmtId="0" fontId="10" fillId="2" borderId="15" xfId="79" applyFont="1" applyFill="1" applyBorder="1" applyAlignment="1">
      <alignment horizontal="center" vertical="center" wrapText="1"/>
    </xf>
    <xf numFmtId="0" fontId="10" fillId="2" borderId="2" xfId="40" applyFont="1" applyFill="1" applyBorder="1" applyAlignment="1">
      <alignment horizontal="center" vertical="center" wrapText="1"/>
    </xf>
    <xf numFmtId="0" fontId="3" fillId="2" borderId="0" xfId="75" applyFont="1" applyFill="1" applyAlignment="1">
      <alignment horizontal="center" vertical="center" wrapText="1"/>
    </xf>
    <xf numFmtId="0" fontId="27" fillId="2" borderId="0" xfId="40" applyFont="1" applyFill="1" applyBorder="1" applyAlignment="1">
      <alignment horizontal="center" vertical="center" wrapText="1"/>
    </xf>
    <xf numFmtId="0" fontId="40" fillId="2" borderId="15" xfId="40" applyFont="1" applyFill="1" applyBorder="1" applyAlignment="1">
      <alignment horizontal="center" vertical="center" wrapText="1"/>
    </xf>
    <xf numFmtId="0" fontId="10" fillId="2" borderId="12" xfId="40" applyFont="1" applyFill="1" applyBorder="1" applyAlignment="1">
      <alignment horizontal="center" vertical="center" wrapText="1"/>
    </xf>
    <xf numFmtId="0" fontId="27" fillId="2" borderId="0" xfId="40" applyFont="1" applyFill="1" applyBorder="1" applyAlignment="1">
      <alignment horizontal="left"/>
    </xf>
    <xf numFmtId="0" fontId="3" fillId="2" borderId="1" xfId="40" applyFont="1" applyFill="1" applyBorder="1" applyAlignment="1">
      <alignment horizontal="left" vertical="center" wrapText="1"/>
    </xf>
  </cellXfs>
  <cellStyles count="13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Millares 2" xfId="37"/>
    <cellStyle name="Millares 3" xfId="52"/>
    <cellStyle name="Neutral 2" xfId="53"/>
    <cellStyle name="Neutral 2 2" xfId="54"/>
    <cellStyle name="Neutral 2 3" xfId="55"/>
    <cellStyle name="Neutral 2 4" xfId="56"/>
    <cellStyle name="Neutral 2 5" xfId="57"/>
    <cellStyle name="Neutral 3" xfId="58"/>
    <cellStyle name="Neutral 3 2" xfId="59"/>
    <cellStyle name="Neutral 3 3" xfId="60"/>
    <cellStyle name="Neutral 3 4" xfId="61"/>
    <cellStyle name="Neutral 3 5" xfId="62"/>
    <cellStyle name="Neutral 4" xfId="63"/>
    <cellStyle name="Neutral 4 2" xfId="64"/>
    <cellStyle name="Neutral 4 3" xfId="65"/>
    <cellStyle name="Neutral 5" xfId="66"/>
    <cellStyle name="Neutral 5 2" xfId="67"/>
    <cellStyle name="Neutral 5 3" xfId="68"/>
    <cellStyle name="Neutral 6" xfId="69"/>
    <cellStyle name="Neutral 6 2" xfId="70"/>
    <cellStyle name="Neutral 7" xfId="71"/>
    <cellStyle name="Normal" xfId="0" builtinId="0"/>
    <cellStyle name="Normal 10 2" xfId="72"/>
    <cellStyle name="Normal 10 3" xfId="73"/>
    <cellStyle name="Normal 10 4" xfId="74"/>
    <cellStyle name="Normal 11 2" xfId="75"/>
    <cellStyle name="Normal 11 2 2" xfId="76"/>
    <cellStyle name="Normal 11 2 3" xfId="77"/>
    <cellStyle name="Normal 11 3" xfId="78"/>
    <cellStyle name="Normal 2" xfId="38"/>
    <cellStyle name="Normal 2 2" xfId="39"/>
    <cellStyle name="Normal 2 2 2" xfId="79"/>
    <cellStyle name="Normal 2 2 3" xfId="80"/>
    <cellStyle name="Normal 2 2 4" xfId="81"/>
    <cellStyle name="Normal 2 2 5" xfId="82"/>
    <cellStyle name="Normal 2 2 6" xfId="83"/>
    <cellStyle name="Normal 2 2 7" xfId="84"/>
    <cellStyle name="Normal 2 2 8" xfId="85"/>
    <cellStyle name="Normal 2 2_6123 sexo con errores estandar y pruehip_V2" xfId="86"/>
    <cellStyle name="Normal 2 3" xfId="87"/>
    <cellStyle name="Normal 2 4" xfId="88"/>
    <cellStyle name="Normal 2 5" xfId="89"/>
    <cellStyle name="Normal 2 6" xfId="90"/>
    <cellStyle name="Normal 2 7" xfId="91"/>
    <cellStyle name="Normal 2_6123 sexo con errores estandar y pruehip_V2" xfId="92"/>
    <cellStyle name="Normal 3" xfId="40"/>
    <cellStyle name="Normal 4" xfId="41"/>
    <cellStyle name="Normal 5" xfId="42"/>
    <cellStyle name="Normal 5 2" xfId="93"/>
    <cellStyle name="Normal 5 3" xfId="94"/>
    <cellStyle name="Normal 5 4" xfId="95"/>
    <cellStyle name="Normal 5 5" xfId="96"/>
    <cellStyle name="Normal 5 6" xfId="97"/>
    <cellStyle name="Normal 5 7" xfId="98"/>
    <cellStyle name="Normal 5 8" xfId="99"/>
    <cellStyle name="Normal 5_6123 sexo con errores estandar y pruehip_V2" xfId="100"/>
    <cellStyle name="Normal 6" xfId="43"/>
    <cellStyle name="Normal 6 2" xfId="101"/>
    <cellStyle name="Normal 6 3" xfId="102"/>
    <cellStyle name="Normal 6 4" xfId="103"/>
    <cellStyle name="Normal 6 5" xfId="104"/>
    <cellStyle name="Normal 6 6" xfId="51"/>
    <cellStyle name="Normal 8" xfId="105"/>
    <cellStyle name="Normal 8 2" xfId="106"/>
    <cellStyle name="Normal 8 3" xfId="107"/>
    <cellStyle name="Normal 9 2" xfId="108"/>
    <cellStyle name="Normal 9 3" xfId="109"/>
    <cellStyle name="Normal 9 4" xfId="110"/>
    <cellStyle name="Normal_Propuesta_AnexoV4" xfId="44"/>
    <cellStyle name="Note" xfId="45"/>
    <cellStyle name="Output" xfId="46"/>
    <cellStyle name="Porcentual 2" xfId="47"/>
    <cellStyle name="Porcentual 2 2" xfId="48"/>
    <cellStyle name="Title" xfId="49"/>
    <cellStyle name="Total 2" xfId="111"/>
    <cellStyle name="Total 2 2" xfId="112"/>
    <cellStyle name="Total 2 3" xfId="113"/>
    <cellStyle name="Total 2 4" xfId="114"/>
    <cellStyle name="Total 2 5" xfId="115"/>
    <cellStyle name="Total 3" xfId="116"/>
    <cellStyle name="Total 3 2" xfId="117"/>
    <cellStyle name="Total 3 3" xfId="118"/>
    <cellStyle name="Total 3 4" xfId="119"/>
    <cellStyle name="Total 3 5" xfId="120"/>
    <cellStyle name="Total 4" xfId="121"/>
    <cellStyle name="Total 4 2" xfId="122"/>
    <cellStyle name="Total 4 3" xfId="123"/>
    <cellStyle name="Total 5" xfId="124"/>
    <cellStyle name="Total 5 2" xfId="125"/>
    <cellStyle name="Total 5 3" xfId="126"/>
    <cellStyle name="Total 6" xfId="127"/>
    <cellStyle name="Total 6 2" xfId="128"/>
    <cellStyle name="Total 7" xfId="129"/>
    <cellStyle name="Warning Text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Contenid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713528</xdr:colOff>
      <xdr:row>3</xdr:row>
      <xdr:rowOff>295275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57150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104775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1646978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1685078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399203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1685078</xdr:colOff>
      <xdr:row>4</xdr:row>
      <xdr:rowOff>66675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484928</xdr:colOff>
      <xdr:row>4</xdr:row>
      <xdr:rowOff>133350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1278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Normal="100" zoomScaleSheetLayoutView="100" workbookViewId="0">
      <selection activeCell="B6" sqref="B6:D6"/>
    </sheetView>
  </sheetViews>
  <sheetFormatPr baseColWidth="10" defaultRowHeight="20.25" customHeight="1" x14ac:dyDescent="0.2"/>
  <cols>
    <col min="1" max="1" width="1.7109375" style="1" customWidth="1"/>
    <col min="2" max="2" width="12.28515625" style="1" customWidth="1"/>
    <col min="3" max="3" width="1.7109375" style="1" customWidth="1"/>
    <col min="4" max="4" width="142" style="1" customWidth="1"/>
    <col min="5" max="5" width="1.7109375" style="1" customWidth="1"/>
    <col min="6" max="16384" width="11.42578125" style="1"/>
  </cols>
  <sheetData>
    <row r="1" spans="2:10" ht="12.75" customHeight="1" x14ac:dyDescent="0.2"/>
    <row r="2" spans="2:10" ht="12.75" customHeight="1" x14ac:dyDescent="0.2"/>
    <row r="3" spans="2:10" ht="12.75" customHeight="1" x14ac:dyDescent="0.2"/>
    <row r="4" spans="2:10" ht="30" customHeight="1" x14ac:dyDescent="0.2">
      <c r="B4" s="339" t="s">
        <v>147</v>
      </c>
      <c r="C4" s="339"/>
      <c r="D4" s="339"/>
    </row>
    <row r="5" spans="2:10" ht="20.100000000000001" customHeight="1" thickBot="1" x14ac:dyDescent="0.25">
      <c r="B5" s="341" t="s">
        <v>232</v>
      </c>
      <c r="C5" s="341"/>
      <c r="D5" s="341"/>
    </row>
    <row r="6" spans="2:10" s="2" customFormat="1" ht="17.25" thickTop="1" thickBot="1" x14ac:dyDescent="0.25">
      <c r="B6" s="340" t="s">
        <v>233</v>
      </c>
      <c r="C6" s="340"/>
      <c r="D6" s="340"/>
      <c r="E6" s="3"/>
      <c r="F6" s="3"/>
      <c r="G6" s="3"/>
      <c r="H6" s="3"/>
      <c r="I6" s="3"/>
      <c r="J6" s="3"/>
    </row>
    <row r="7" spans="2:10" s="2" customFormat="1" ht="21" customHeight="1" thickTop="1" x14ac:dyDescent="0.2">
      <c r="B7" s="2" t="s">
        <v>0</v>
      </c>
      <c r="D7" s="2" t="s">
        <v>228</v>
      </c>
    </row>
    <row r="8" spans="2:10" s="2" customFormat="1" ht="21" customHeight="1" x14ac:dyDescent="0.2">
      <c r="B8" s="2" t="s">
        <v>1</v>
      </c>
      <c r="D8" s="2" t="s">
        <v>160</v>
      </c>
    </row>
    <row r="9" spans="2:10" s="2" customFormat="1" ht="21" customHeight="1" x14ac:dyDescent="0.2">
      <c r="B9" s="2" t="s">
        <v>2</v>
      </c>
      <c r="D9" s="2" t="s">
        <v>166</v>
      </c>
    </row>
    <row r="10" spans="2:10" s="2" customFormat="1" ht="21" customHeight="1" x14ac:dyDescent="0.2">
      <c r="B10" s="2" t="s">
        <v>3</v>
      </c>
      <c r="D10" s="2" t="s">
        <v>216</v>
      </c>
    </row>
    <row r="11" spans="2:10" s="2" customFormat="1" ht="21" customHeight="1" x14ac:dyDescent="0.2">
      <c r="B11" s="2" t="s">
        <v>4</v>
      </c>
      <c r="D11" s="2" t="s">
        <v>217</v>
      </c>
    </row>
    <row r="12" spans="2:10" s="2" customFormat="1" ht="21" customHeight="1" x14ac:dyDescent="0.2">
      <c r="B12" s="2" t="s">
        <v>5</v>
      </c>
      <c r="D12" s="2" t="s">
        <v>237</v>
      </c>
    </row>
    <row r="13" spans="2:10" s="2" customFormat="1" ht="21" customHeight="1" x14ac:dyDescent="0.2">
      <c r="B13" s="2" t="s">
        <v>6</v>
      </c>
      <c r="D13" s="2" t="s">
        <v>234</v>
      </c>
    </row>
    <row r="14" spans="2:10" s="2" customFormat="1" ht="21" customHeight="1" x14ac:dyDescent="0.2">
      <c r="B14" s="2" t="s">
        <v>7</v>
      </c>
      <c r="D14" s="2" t="s">
        <v>209</v>
      </c>
    </row>
    <row r="15" spans="2:10" s="2" customFormat="1" ht="21" customHeight="1" x14ac:dyDescent="0.2">
      <c r="B15" s="2" t="s">
        <v>8</v>
      </c>
      <c r="D15" s="2" t="s">
        <v>202</v>
      </c>
    </row>
    <row r="16" spans="2:10" s="2" customFormat="1" ht="21" customHeight="1" x14ac:dyDescent="0.2">
      <c r="B16" s="2" t="s">
        <v>9</v>
      </c>
      <c r="D16" s="2" t="s">
        <v>235</v>
      </c>
    </row>
    <row r="17" spans="1:17" s="2" customFormat="1" ht="21" customHeight="1" x14ac:dyDescent="0.2">
      <c r="B17" s="2" t="s">
        <v>10</v>
      </c>
      <c r="D17" s="2" t="s">
        <v>218</v>
      </c>
    </row>
    <row r="18" spans="1:17" s="2" customFormat="1" ht="21" customHeight="1" x14ac:dyDescent="0.2">
      <c r="B18" s="2" t="s">
        <v>11</v>
      </c>
      <c r="D18" s="2" t="s">
        <v>219</v>
      </c>
    </row>
    <row r="19" spans="1:17" s="2" customFormat="1" ht="21" customHeight="1" x14ac:dyDescent="0.2">
      <c r="B19" s="2" t="s">
        <v>12</v>
      </c>
      <c r="D19" s="2" t="s">
        <v>220</v>
      </c>
    </row>
    <row r="20" spans="1:17" s="2" customFormat="1" ht="21" customHeight="1" x14ac:dyDescent="0.2">
      <c r="B20" s="2" t="s">
        <v>13</v>
      </c>
      <c r="D20" s="2" t="s">
        <v>221</v>
      </c>
    </row>
    <row r="21" spans="1:17" s="2" customFormat="1" ht="21" customHeight="1" x14ac:dyDescent="0.2">
      <c r="B21" s="2" t="s">
        <v>130</v>
      </c>
      <c r="D21" s="2" t="s">
        <v>222</v>
      </c>
    </row>
    <row r="22" spans="1:17" s="2" customFormat="1" ht="21" customHeight="1" x14ac:dyDescent="0.2">
      <c r="A22" s="193"/>
      <c r="B22" s="2" t="s">
        <v>131</v>
      </c>
      <c r="D22" s="2" t="s">
        <v>207</v>
      </c>
    </row>
    <row r="23" spans="1:17" s="2" customFormat="1" ht="21" customHeight="1" x14ac:dyDescent="0.2">
      <c r="A23" s="193"/>
      <c r="B23" s="193" t="s">
        <v>167</v>
      </c>
      <c r="C23" s="193"/>
      <c r="D23" s="2" t="s">
        <v>223</v>
      </c>
    </row>
    <row r="24" spans="1:17" s="2" customFormat="1" ht="21" customHeight="1" x14ac:dyDescent="0.2">
      <c r="A24" s="193"/>
      <c r="B24" s="193" t="s">
        <v>168</v>
      </c>
      <c r="C24" s="193"/>
      <c r="D24" s="2" t="s">
        <v>224</v>
      </c>
    </row>
    <row r="25" spans="1:17" s="2" customFormat="1" ht="21" customHeight="1" x14ac:dyDescent="0.2">
      <c r="A25" s="193"/>
      <c r="B25" s="193" t="s">
        <v>169</v>
      </c>
      <c r="C25" s="193"/>
      <c r="D25" s="2" t="s">
        <v>225</v>
      </c>
    </row>
    <row r="26" spans="1:17" s="2" customFormat="1" ht="21" customHeight="1" x14ac:dyDescent="0.2">
      <c r="A26" s="193"/>
      <c r="B26" s="193" t="s">
        <v>170</v>
      </c>
      <c r="C26" s="193"/>
      <c r="D26" s="2" t="s">
        <v>226</v>
      </c>
    </row>
    <row r="27" spans="1:17" s="2" customFormat="1" ht="21" customHeight="1" x14ac:dyDescent="0.2">
      <c r="A27" s="193"/>
      <c r="B27" s="193" t="s">
        <v>171</v>
      </c>
      <c r="C27" s="193"/>
      <c r="D27" s="2" t="s">
        <v>227</v>
      </c>
    </row>
    <row r="28" spans="1:17" s="2" customFormat="1" ht="21" customHeight="1" thickBot="1" x14ac:dyDescent="0.25">
      <c r="B28" s="147" t="s">
        <v>172</v>
      </c>
      <c r="C28" s="147"/>
      <c r="D28" s="147" t="s">
        <v>231</v>
      </c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 ht="20.25" customHeight="1" thickTop="1" x14ac:dyDescent="0.2">
      <c r="B29" s="193"/>
      <c r="C29" s="193"/>
      <c r="D29" s="193"/>
    </row>
  </sheetData>
  <mergeCells count="3">
    <mergeCell ref="B4:D4"/>
    <mergeCell ref="B6:D6"/>
    <mergeCell ref="B5:D5"/>
  </mergeCells>
  <hyperlinks>
    <hyperlink ref="D7" location="'Cuadro 1'!A1" display="Indicadores de pobreza,  2008-2012"/>
    <hyperlink ref="D8" location="'Cuadro 2'!A1" display="Indicadores de profundidad e intensidad de la pobreza, 2008-2012"/>
    <hyperlink ref="D9" location="'Cuadro 3'!A1" display="Indicadores de contexto territorial (cohesión social), 2008-2012"/>
    <hyperlink ref="D10" location="'Cuadro 4A'!A1" display="Incidencia de los indicadores de pobreza, según entidad federativa, 2008-2012, parte I"/>
    <hyperlink ref="D11" location="'Cuadro 4B'!A1" display="Incidencia de los indicadores de pobreza, según entidad federativa, 2008-2012, parte II"/>
    <hyperlink ref="D12" location="'Cuadro 5'!A1" display="Incidencia de los indicadores de carencias sociales, según entidad federativa, 2008-2012"/>
    <hyperlink ref="D13" location="'Cuadro 6'!A1" display="Incidencia de los componentes de los indicadores de carencia social, 2008-2012"/>
    <hyperlink ref="D14" location="'Cuadro 7'!A1" display="Medidas de profundidad e intensidad de la pobreza, según entidad federativa, 2008-2012"/>
    <hyperlink ref="D15" location="'Cuadro 8'!A1" display="Ingreso corriente total per cápita, según fuente de ingreso, 2008-2012 (precios agosto 2012)"/>
    <hyperlink ref="D17" location="'Cuadro 10'!A1" display="Incidencia de los indicadores de pobreza en la población menor de 18 años, 2008-2012"/>
    <hyperlink ref="D18" location="'Cuadro 11 '!A1" display="Incidencia de los indicadores de pobreza en la población de adultos mayores, 2008-2012"/>
    <hyperlink ref="D19" location="'Cuadro 12'!A1" display="Incidencia de los indicadores de pobreza, según pertenencia étnica, 2008-2012"/>
    <hyperlink ref="D20" location="'Cuadro 13'!A1" display="Incidencia de los indicadores de pobreza, según condición de habla de lengua indígena, 2008-2012"/>
    <hyperlink ref="D21" location="'Cuadro 14'!A1" display="Incidencia de los indicadores de pobreza, según lugar de residencia, 2008-2012"/>
    <hyperlink ref="D22" location="'Cuadro 15'!A1" display="Coeficiente de Gini según entidad federativa, 2008-2012"/>
    <hyperlink ref="D23" location="'Cuadro 16A'!A1" display="Incidencia y error estándar de los componentes del indicador de carencia por rezago educativo, según entidad federativa, 2008-2012"/>
    <hyperlink ref="D24" location="'Cuadro 16B'!A1" display="Incidencia y error estándar de los componentes del indicador de carencia por acceso a los servicios de salud, según entidad federativa, 2008-2012"/>
    <hyperlink ref="D25" location="'Cuadro 16C'!A1" display="Incidencia y error estándar de los componentes del indicador de carencia por acceso a la seguridad social, según entidad federativa, 2008-2012"/>
    <hyperlink ref="D26" location="'Cuadro 16D'!A1" display="Incidencia y error estándar de los componentes del indicador de carencia por calidad y espacios en la vivienda, según entidad federativa, 2008-2012"/>
    <hyperlink ref="D27" location="'Cuadro 16E'!A1" display="Incidencia y error estándar de los componentes del indicador de carencia por acceso a los servicios básicos en la vivienda, según entidad federativa, 2008-2012"/>
    <hyperlink ref="D28" location="'Cuadro 16F'!A1" display="Incidencia y error estándar de os componentes del indicador de carencia por acceso a la alimentación, según entidad federativa, 2008-2012"/>
    <hyperlink ref="D16" location="'Cuadro 9'!A1" display="Incidencia de los indicadores de pobreza según sexo, 2008-201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1"/>
  <sheetViews>
    <sheetView workbookViewId="0"/>
  </sheetViews>
  <sheetFormatPr baseColWidth="10" defaultRowHeight="12.75" x14ac:dyDescent="0.2"/>
  <cols>
    <col min="1" max="1" width="1.7109375" style="105" customWidth="1"/>
    <col min="2" max="2" width="40.85546875" style="105" customWidth="1"/>
    <col min="3" max="6" width="11.7109375" style="105" customWidth="1"/>
    <col min="7" max="7" width="1.7109375" style="105" customWidth="1"/>
    <col min="8" max="10" width="10.7109375" style="105" customWidth="1"/>
    <col min="11" max="11" width="11.28515625" style="105" customWidth="1"/>
    <col min="12" max="13" width="16.7109375" style="136" customWidth="1"/>
    <col min="14" max="16384" width="11.42578125" style="105"/>
  </cols>
  <sheetData>
    <row r="3" spans="1:13" ht="15.75" x14ac:dyDescent="0.25">
      <c r="A3" s="95"/>
      <c r="B3" s="404" t="s">
        <v>8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</row>
    <row r="4" spans="1:13" ht="15.75" customHeight="1" x14ac:dyDescent="0.25">
      <c r="A4" s="95"/>
      <c r="B4" s="405" t="s">
        <v>147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</row>
    <row r="5" spans="1:13" ht="15.75" customHeight="1" thickBot="1" x14ac:dyDescent="0.3">
      <c r="A5" s="162"/>
      <c r="B5" s="406" t="s">
        <v>203</v>
      </c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3" ht="39" customHeight="1" thickTop="1" x14ac:dyDescent="0.2">
      <c r="A6" s="190"/>
      <c r="B6" s="382" t="s">
        <v>137</v>
      </c>
      <c r="C6" s="407">
        <v>2008</v>
      </c>
      <c r="D6" s="407"/>
      <c r="E6" s="407">
        <v>2012</v>
      </c>
      <c r="F6" s="407"/>
      <c r="G6" s="190"/>
      <c r="H6" s="214" t="s">
        <v>215</v>
      </c>
      <c r="I6" s="214" t="s">
        <v>29</v>
      </c>
      <c r="J6" s="389" t="s">
        <v>28</v>
      </c>
      <c r="K6" s="389" t="s">
        <v>146</v>
      </c>
      <c r="L6" s="390" t="s">
        <v>136</v>
      </c>
      <c r="M6" s="390" t="s">
        <v>86</v>
      </c>
    </row>
    <row r="7" spans="1:13" ht="42" customHeight="1" thickBot="1" x14ac:dyDescent="0.25">
      <c r="A7" s="250"/>
      <c r="B7" s="384"/>
      <c r="C7" s="246" t="s">
        <v>135</v>
      </c>
      <c r="D7" s="246" t="s">
        <v>144</v>
      </c>
      <c r="E7" s="246" t="s">
        <v>135</v>
      </c>
      <c r="F7" s="246" t="s">
        <v>144</v>
      </c>
      <c r="G7" s="251"/>
      <c r="H7" s="349" t="s">
        <v>191</v>
      </c>
      <c r="I7" s="349"/>
      <c r="J7" s="365"/>
      <c r="K7" s="365"/>
      <c r="L7" s="378"/>
      <c r="M7" s="378"/>
    </row>
    <row r="8" spans="1:13" x14ac:dyDescent="0.2">
      <c r="B8" s="215" t="s">
        <v>114</v>
      </c>
      <c r="C8" s="299">
        <v>3308.87353515625</v>
      </c>
      <c r="D8" s="300">
        <v>30.509433746337891</v>
      </c>
      <c r="E8" s="299">
        <v>3190.333984375</v>
      </c>
      <c r="F8" s="300">
        <v>37.496284484863281</v>
      </c>
      <c r="G8" s="107"/>
      <c r="H8" s="319">
        <f t="shared" ref="H8:H17" si="0">-(C8-E8)</f>
        <v>-118.53955078125</v>
      </c>
      <c r="I8" s="332">
        <f t="shared" ref="I8:I17" si="1">SQRT(D8*D8+F8*F8)</f>
        <v>48.34042715669753</v>
      </c>
      <c r="J8" s="320">
        <f>H8/I8</f>
        <v>-2.4521825261700534</v>
      </c>
      <c r="K8" s="315">
        <f>IF(J8&gt;0,(1-NORMSDIST(J8)),(NORMSDIST(J8)))</f>
        <v>7.0996307730900867E-3</v>
      </c>
      <c r="L8" s="234" t="str">
        <f>IF(K8&lt;0.05,  "Significativa","No significativa")</f>
        <v>Significativa</v>
      </c>
      <c r="M8" s="227" t="str">
        <f>IF(L8="Significativa",IF(H8&lt;0,"Disminución","Aumento"),"Sin cambio")</f>
        <v>Disminución</v>
      </c>
    </row>
    <row r="9" spans="1:13" x14ac:dyDescent="0.2">
      <c r="B9" s="108" t="s">
        <v>113</v>
      </c>
      <c r="C9" s="299">
        <v>3098.26904296875</v>
      </c>
      <c r="D9" s="300">
        <v>28.371620178222656</v>
      </c>
      <c r="E9" s="299">
        <v>2970.03564453125</v>
      </c>
      <c r="F9" s="300">
        <v>36.302837371826172</v>
      </c>
      <c r="G9" s="107"/>
      <c r="H9" s="319">
        <f t="shared" si="0"/>
        <v>-128.2333984375</v>
      </c>
      <c r="I9" s="332">
        <f t="shared" si="1"/>
        <v>46.074340285918254</v>
      </c>
      <c r="J9" s="320">
        <f t="shared" ref="J9:J14" si="2">H9/I9</f>
        <v>-2.7831846889556462</v>
      </c>
      <c r="K9" s="315">
        <f t="shared" ref="K9:K14" si="3">IF(J9&gt;0,(1-NORMSDIST(J9)),(NORMSDIST(J9)))</f>
        <v>2.6914077569242631E-3</v>
      </c>
      <c r="L9" s="234" t="str">
        <f t="shared" ref="L9:L14" si="4">IF(K9&lt;0.05,  "Significativa","No significativa")</f>
        <v>Significativa</v>
      </c>
      <c r="M9" s="227" t="str">
        <f t="shared" ref="M9:M14" si="5">IF(L9="Significativa",IF(H9&lt;0,"Disminución","Aumento"),"Sin cambio")</f>
        <v>Disminución</v>
      </c>
    </row>
    <row r="10" spans="1:13" x14ac:dyDescent="0.2">
      <c r="B10" s="143" t="s">
        <v>112</v>
      </c>
      <c r="C10" s="299">
        <v>2017.5830078125</v>
      </c>
      <c r="D10" s="300">
        <v>17.575481414794922</v>
      </c>
      <c r="E10" s="299">
        <v>1984.4837646484375</v>
      </c>
      <c r="F10" s="300">
        <v>29.281223297119141</v>
      </c>
      <c r="G10" s="107"/>
      <c r="H10" s="319">
        <f t="shared" si="0"/>
        <v>-33.0992431640625</v>
      </c>
      <c r="I10" s="332">
        <f t="shared" si="1"/>
        <v>34.150952911120278</v>
      </c>
      <c r="J10" s="320">
        <f t="shared" si="2"/>
        <v>-0.96920408780993872</v>
      </c>
      <c r="K10" s="315">
        <f t="shared" si="3"/>
        <v>0.1662216859606932</v>
      </c>
      <c r="L10" s="234" t="str">
        <f t="shared" si="4"/>
        <v>No significativa</v>
      </c>
      <c r="M10" s="227" t="str">
        <f t="shared" si="5"/>
        <v>Sin cambio</v>
      </c>
    </row>
    <row r="11" spans="1:13" x14ac:dyDescent="0.2">
      <c r="B11" s="143" t="s">
        <v>111</v>
      </c>
      <c r="C11" s="299">
        <v>355.63653564453125</v>
      </c>
      <c r="D11" s="300">
        <v>8.3511581420898437</v>
      </c>
      <c r="E11" s="299">
        <v>342.82778930664062</v>
      </c>
      <c r="F11" s="300">
        <v>16.770715713500977</v>
      </c>
      <c r="G11" s="107"/>
      <c r="H11" s="319">
        <f t="shared" si="0"/>
        <v>-12.808746337890625</v>
      </c>
      <c r="I11" s="332">
        <f t="shared" si="1"/>
        <v>18.734960577947906</v>
      </c>
      <c r="J11" s="320">
        <f t="shared" si="2"/>
        <v>-0.68368152068423538</v>
      </c>
      <c r="K11" s="315">
        <f t="shared" si="3"/>
        <v>0.24708814745705537</v>
      </c>
      <c r="L11" s="234" t="str">
        <f t="shared" si="4"/>
        <v>No significativa</v>
      </c>
      <c r="M11" s="227" t="str">
        <f t="shared" si="5"/>
        <v>Sin cambio</v>
      </c>
    </row>
    <row r="12" spans="1:13" x14ac:dyDescent="0.2">
      <c r="B12" s="143" t="s">
        <v>110</v>
      </c>
      <c r="C12" s="299">
        <v>279.74310302734375</v>
      </c>
      <c r="D12" s="300">
        <v>17.168142318725586</v>
      </c>
      <c r="E12" s="299">
        <v>127.60243225097656</v>
      </c>
      <c r="F12" s="300">
        <v>7.9199075698852539</v>
      </c>
      <c r="G12" s="107"/>
      <c r="H12" s="319">
        <f t="shared" si="0"/>
        <v>-152.14067077636719</v>
      </c>
      <c r="I12" s="332">
        <f t="shared" si="1"/>
        <v>18.906878287849164</v>
      </c>
      <c r="J12" s="320">
        <f t="shared" si="2"/>
        <v>-8.0468424485570971</v>
      </c>
      <c r="K12" s="315">
        <f t="shared" si="3"/>
        <v>4.247871832607505E-16</v>
      </c>
      <c r="L12" s="234" t="str">
        <f t="shared" si="4"/>
        <v>Significativa</v>
      </c>
      <c r="M12" s="227" t="str">
        <f t="shared" si="5"/>
        <v>Disminución</v>
      </c>
    </row>
    <row r="13" spans="1:13" ht="13.5" customHeight="1" x14ac:dyDescent="0.2">
      <c r="B13" s="143" t="s">
        <v>109</v>
      </c>
      <c r="C13" s="299">
        <v>97.896087646484375</v>
      </c>
      <c r="D13" s="300">
        <v>2.2968771457672119</v>
      </c>
      <c r="E13" s="299">
        <v>104.46800994873047</v>
      </c>
      <c r="F13" s="300">
        <v>2.6398494243621826</v>
      </c>
      <c r="G13" s="107"/>
      <c r="H13" s="319">
        <f t="shared" si="0"/>
        <v>6.5719223022460938</v>
      </c>
      <c r="I13" s="332">
        <f t="shared" si="1"/>
        <v>3.4992069967427022</v>
      </c>
      <c r="J13" s="320">
        <f t="shared" si="2"/>
        <v>1.8781176158951678</v>
      </c>
      <c r="K13" s="315">
        <f t="shared" si="3"/>
        <v>3.0182538489288979E-2</v>
      </c>
      <c r="L13" s="234" t="str">
        <f t="shared" si="4"/>
        <v>Significativa</v>
      </c>
      <c r="M13" s="227" t="str">
        <f t="shared" si="5"/>
        <v>Aumento</v>
      </c>
    </row>
    <row r="14" spans="1:13" x14ac:dyDescent="0.2">
      <c r="B14" s="143" t="s">
        <v>108</v>
      </c>
      <c r="C14" s="299">
        <v>347.41046142578125</v>
      </c>
      <c r="D14" s="300">
        <v>5.6208667755126953</v>
      </c>
      <c r="E14" s="299">
        <v>410.65365600585937</v>
      </c>
      <c r="F14" s="300">
        <v>7.4879889488220215</v>
      </c>
      <c r="G14" s="107"/>
      <c r="H14" s="319">
        <f t="shared" si="0"/>
        <v>63.243194580078125</v>
      </c>
      <c r="I14" s="332">
        <f t="shared" si="1"/>
        <v>9.3629120366338601</v>
      </c>
      <c r="J14" s="320">
        <f t="shared" si="2"/>
        <v>6.7546500845708275</v>
      </c>
      <c r="K14" s="315">
        <f t="shared" si="3"/>
        <v>7.1590511296903969E-12</v>
      </c>
      <c r="L14" s="234" t="str">
        <f t="shared" si="4"/>
        <v>Significativa</v>
      </c>
      <c r="M14" s="227" t="str">
        <f t="shared" si="5"/>
        <v>Aumento</v>
      </c>
    </row>
    <row r="15" spans="1:13" x14ac:dyDescent="0.2">
      <c r="B15" s="215" t="s">
        <v>107</v>
      </c>
      <c r="C15" s="299">
        <v>210.60452270507812</v>
      </c>
      <c r="D15" s="300">
        <v>9.3185768127441406</v>
      </c>
      <c r="E15" s="299">
        <v>220.29832458496094</v>
      </c>
      <c r="F15" s="300">
        <v>5.6993165016174316</v>
      </c>
      <c r="G15" s="107"/>
      <c r="H15" s="319">
        <f t="shared" si="0"/>
        <v>9.6938018798828125</v>
      </c>
      <c r="I15" s="332">
        <f t="shared" si="1"/>
        <v>10.923281668098717</v>
      </c>
      <c r="J15" s="320">
        <f>H15/I15</f>
        <v>0.88744410099699411</v>
      </c>
      <c r="K15" s="315">
        <f>IF(J15&gt;0,(1-NORMSDIST(J15)),(NORMSDIST(J15)))</f>
        <v>0.18741992447253319</v>
      </c>
      <c r="L15" s="234" t="str">
        <f>IF(K15&lt;0.05,  "Significativa","No significativa")</f>
        <v>No significativa</v>
      </c>
      <c r="M15" s="227" t="str">
        <f>IF(L15="Significativa",IF(H15&lt;0,"Disminución","Aumento"),"Sin cambio")</f>
        <v>Sin cambio</v>
      </c>
    </row>
    <row r="16" spans="1:13" x14ac:dyDescent="0.2">
      <c r="B16" s="143" t="s">
        <v>106</v>
      </c>
      <c r="C16" s="299">
        <v>81.468521118164062</v>
      </c>
      <c r="D16" s="300">
        <v>3.9391922950744629</v>
      </c>
      <c r="E16" s="299">
        <v>126.35854339599609</v>
      </c>
      <c r="F16" s="300">
        <v>3.6680924892425537</v>
      </c>
      <c r="G16" s="107"/>
      <c r="H16" s="319">
        <f t="shared" si="0"/>
        <v>44.890022277832031</v>
      </c>
      <c r="I16" s="332">
        <f t="shared" si="1"/>
        <v>5.3825773052703711</v>
      </c>
      <c r="J16" s="320">
        <f>H16/I16</f>
        <v>8.3398750694909278</v>
      </c>
      <c r="K16" s="315">
        <f>IF(J16&gt;0,(1-NORMSDIST(J16)),(NORMSDIST(J16)))</f>
        <v>0</v>
      </c>
      <c r="L16" s="234" t="str">
        <f>IF(K16&lt;0.05,  "Significativa","No significativa")</f>
        <v>Significativa</v>
      </c>
      <c r="M16" s="227" t="str">
        <f>IF(L16="Significativa",IF(H16&lt;0,"Disminución","Aumento"),"Sin cambio")</f>
        <v>Aumento</v>
      </c>
    </row>
    <row r="17" spans="1:13" ht="13.5" thickBot="1" x14ac:dyDescent="0.25">
      <c r="A17" s="106"/>
      <c r="B17" s="166" t="s">
        <v>105</v>
      </c>
      <c r="C17" s="301">
        <v>129.13601684570312</v>
      </c>
      <c r="D17" s="302">
        <v>8.4122514724731445</v>
      </c>
      <c r="E17" s="301">
        <v>93.939781188964844</v>
      </c>
      <c r="F17" s="302">
        <v>4.2833809852600098</v>
      </c>
      <c r="G17" s="167"/>
      <c r="H17" s="333">
        <f t="shared" si="0"/>
        <v>-35.196235656738281</v>
      </c>
      <c r="I17" s="334">
        <f t="shared" si="1"/>
        <v>9.4399855667799404</v>
      </c>
      <c r="J17" s="335">
        <f>H17/I17</f>
        <v>-3.7284204946876862</v>
      </c>
      <c r="K17" s="327">
        <f>IF(J17&gt;0,(1-NORMSDIST(J17)),(NORMSDIST(J17)))</f>
        <v>9.634183897162689E-5</v>
      </c>
      <c r="L17" s="235" t="str">
        <f>IF(K17&lt;0.05,  "Significativa","No significativa")</f>
        <v>Significativa</v>
      </c>
      <c r="M17" s="228" t="str">
        <f>IF(L17="Significativa",IF(H17&lt;0,"Disminución","Aumento"),"Sin cambio")</f>
        <v>Disminución</v>
      </c>
    </row>
    <row r="18" spans="1:13" ht="13.5" thickTop="1" x14ac:dyDescent="0.2">
      <c r="B18" s="403" t="s">
        <v>143</v>
      </c>
      <c r="C18" s="403"/>
      <c r="D18" s="403"/>
      <c r="E18" s="403"/>
      <c r="F18" s="403"/>
      <c r="G18" s="403"/>
      <c r="H18" s="403"/>
      <c r="I18" s="403"/>
    </row>
    <row r="19" spans="1:13" s="11" customFormat="1" ht="12.75" customHeight="1" x14ac:dyDescent="0.2">
      <c r="B19" s="118" t="s">
        <v>204</v>
      </c>
      <c r="L19" s="79"/>
      <c r="M19" s="79"/>
    </row>
    <row r="20" spans="1:13" x14ac:dyDescent="0.2">
      <c r="B20" s="83" t="s">
        <v>163</v>
      </c>
    </row>
    <row r="21" spans="1:13" x14ac:dyDescent="0.2">
      <c r="B21" s="117"/>
    </row>
  </sheetData>
  <mergeCells count="12">
    <mergeCell ref="M6:M7"/>
    <mergeCell ref="B18:I18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H7:I7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O65"/>
  <sheetViews>
    <sheetView zoomScaleNormal="100" workbookViewId="0"/>
  </sheetViews>
  <sheetFormatPr baseColWidth="10" defaultRowHeight="12.75" x14ac:dyDescent="0.2"/>
  <cols>
    <col min="1" max="1" width="1.7109375" style="11" customWidth="1"/>
    <col min="2" max="2" width="57.85546875" style="11" bestFit="1" customWidth="1"/>
    <col min="3" max="6" width="9.7109375" style="11" customWidth="1"/>
    <col min="7" max="8" width="10.7109375" style="11" customWidth="1"/>
    <col min="9" max="9" width="12.28515625" style="11" bestFit="1" customWidth="1"/>
    <col min="10" max="10" width="11.85546875" style="11" customWidth="1"/>
    <col min="11" max="12" width="13.7109375" style="11" customWidth="1"/>
    <col min="13" max="13" width="1.7109375" style="11" customWidth="1"/>
    <col min="14" max="15" width="9.7109375" style="11" customWidth="1"/>
    <col min="16" max="19" width="10.7109375" style="11" customWidth="1"/>
    <col min="20" max="20" width="12.28515625" style="11" bestFit="1" customWidth="1"/>
    <col min="21" max="21" width="11.28515625" style="11" customWidth="1"/>
    <col min="22" max="23" width="13.7109375" style="11" customWidth="1"/>
    <col min="24" max="16384" width="11.42578125" style="11"/>
  </cols>
  <sheetData>
    <row r="6" spans="1:34" ht="15" x14ac:dyDescent="0.25">
      <c r="A6" s="46"/>
      <c r="B6" s="411" t="s">
        <v>9</v>
      </c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</row>
    <row r="7" spans="1:34" ht="15.75" customHeight="1" x14ac:dyDescent="0.25">
      <c r="A7" s="46"/>
      <c r="B7" s="370" t="s">
        <v>148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.75" customHeight="1" thickBot="1" x14ac:dyDescent="0.25">
      <c r="A8" s="163"/>
      <c r="B8" s="371" t="s">
        <v>235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</row>
    <row r="9" spans="1:34" ht="15.75" thickTop="1" x14ac:dyDescent="0.2">
      <c r="A9" s="154"/>
      <c r="B9" s="345" t="s">
        <v>138</v>
      </c>
      <c r="C9" s="412" t="s">
        <v>150</v>
      </c>
      <c r="D9" s="412"/>
      <c r="E9" s="412"/>
      <c r="F9" s="412"/>
      <c r="G9" s="412"/>
      <c r="H9" s="412"/>
      <c r="I9" s="412"/>
      <c r="J9" s="412"/>
      <c r="K9" s="412"/>
      <c r="L9" s="412"/>
      <c r="M9" s="272"/>
      <c r="N9" s="412" t="s">
        <v>149</v>
      </c>
      <c r="O9" s="412"/>
      <c r="P9" s="412"/>
      <c r="Q9" s="412"/>
      <c r="R9" s="412"/>
      <c r="S9" s="412"/>
      <c r="T9" s="412"/>
      <c r="U9" s="412"/>
      <c r="V9" s="412"/>
      <c r="W9" s="412"/>
    </row>
    <row r="10" spans="1:34" ht="36" customHeight="1" x14ac:dyDescent="0.2">
      <c r="A10" s="23"/>
      <c r="B10" s="372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410" t="s">
        <v>28</v>
      </c>
      <c r="J10" s="408" t="s">
        <v>146</v>
      </c>
      <c r="K10" s="410" t="s">
        <v>136</v>
      </c>
      <c r="L10" s="410" t="s">
        <v>86</v>
      </c>
      <c r="M10" s="275"/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75" t="s">
        <v>28</v>
      </c>
      <c r="U10" s="364" t="s">
        <v>146</v>
      </c>
      <c r="V10" s="375" t="s">
        <v>136</v>
      </c>
      <c r="W10" s="375" t="s">
        <v>86</v>
      </c>
    </row>
    <row r="11" spans="1:34" ht="14.25" customHeight="1" x14ac:dyDescent="0.2">
      <c r="A11" s="23"/>
      <c r="B11" s="372"/>
      <c r="C11" s="391">
        <v>2008</v>
      </c>
      <c r="D11" s="391"/>
      <c r="E11" s="391">
        <v>2012</v>
      </c>
      <c r="F11" s="391"/>
      <c r="G11" s="375" t="s">
        <v>191</v>
      </c>
      <c r="H11" s="375"/>
      <c r="I11" s="408"/>
      <c r="J11" s="408"/>
      <c r="K11" s="408"/>
      <c r="L11" s="408"/>
      <c r="M11" s="275"/>
      <c r="N11" s="391">
        <v>2008</v>
      </c>
      <c r="O11" s="391"/>
      <c r="P11" s="391">
        <v>2012</v>
      </c>
      <c r="Q11" s="391"/>
      <c r="R11" s="375" t="s">
        <v>191</v>
      </c>
      <c r="S11" s="375"/>
      <c r="T11" s="364"/>
      <c r="U11" s="364"/>
      <c r="V11" s="364"/>
      <c r="W11" s="364"/>
    </row>
    <row r="12" spans="1:34" ht="39" thickBot="1" x14ac:dyDescent="0.25">
      <c r="A12" s="35"/>
      <c r="B12" s="346"/>
      <c r="C12" s="274" t="s">
        <v>77</v>
      </c>
      <c r="D12" s="274" t="s">
        <v>144</v>
      </c>
      <c r="E12" s="274" t="s">
        <v>77</v>
      </c>
      <c r="F12" s="274" t="s">
        <v>144</v>
      </c>
      <c r="G12" s="365"/>
      <c r="H12" s="365"/>
      <c r="I12" s="409"/>
      <c r="J12" s="409"/>
      <c r="K12" s="409"/>
      <c r="L12" s="409"/>
      <c r="M12" s="273"/>
      <c r="N12" s="245" t="s">
        <v>77</v>
      </c>
      <c r="O12" s="274" t="s">
        <v>144</v>
      </c>
      <c r="P12" s="245" t="s">
        <v>77</v>
      </c>
      <c r="Q12" s="274" t="s">
        <v>144</v>
      </c>
      <c r="R12" s="365"/>
      <c r="S12" s="365"/>
      <c r="T12" s="365"/>
      <c r="U12" s="365"/>
      <c r="V12" s="365"/>
      <c r="W12" s="365"/>
    </row>
    <row r="13" spans="1:34" x14ac:dyDescent="0.2">
      <c r="B13" s="9" t="s">
        <v>133</v>
      </c>
      <c r="C13" s="14"/>
      <c r="D13" s="14"/>
      <c r="E13" s="14"/>
      <c r="F13" s="14"/>
      <c r="G13" s="8"/>
      <c r="H13" s="7"/>
      <c r="I13" s="7"/>
      <c r="J13" s="75"/>
      <c r="K13" s="71"/>
      <c r="L13" s="71"/>
      <c r="M13" s="9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34" x14ac:dyDescent="0.2">
      <c r="B14" s="15" t="s">
        <v>27</v>
      </c>
      <c r="C14" s="278">
        <v>44.617660522460937</v>
      </c>
      <c r="D14" s="279">
        <v>0.43314796686172485</v>
      </c>
      <c r="E14" s="278">
        <v>45.77044677734375</v>
      </c>
      <c r="F14" s="279">
        <v>0.43920999765396118</v>
      </c>
      <c r="G14" s="311">
        <f t="shared" ref="G14:G19" si="0">-(C14-E14)</f>
        <v>1.1527862548828125</v>
      </c>
      <c r="H14" s="312">
        <f t="shared" ref="H14:H19" si="1">SQRT(D14*D14+F14*F14)</f>
        <v>0.61686512564387885</v>
      </c>
      <c r="I14" s="312">
        <f t="shared" ref="I14:I19" si="2">G14/H14</f>
        <v>1.868781694668739</v>
      </c>
      <c r="J14" s="329">
        <f t="shared" ref="J14:J19" si="3">IF(I14&gt;0,(1-NORMSDIST(I14)),(NORMSDIST(I14)))</f>
        <v>3.082659631423057E-2</v>
      </c>
      <c r="K14" s="229" t="str">
        <f>IF(J14&lt;0.05,  "Significativa","No significativa")</f>
        <v>Significativa</v>
      </c>
      <c r="L14" s="229" t="str">
        <f t="shared" ref="L14:L19" si="4">IF(K14="Significativa",IF(G14&lt;0,"Disminución","Aumento"),"Sin cambio")</f>
        <v>Aumento</v>
      </c>
      <c r="M14" s="15"/>
      <c r="N14" s="278">
        <v>44.021339416503906</v>
      </c>
      <c r="O14" s="279">
        <v>0.41765415668487549</v>
      </c>
      <c r="P14" s="278">
        <v>44.953834533691406</v>
      </c>
      <c r="Q14" s="279">
        <v>0.44549936056137085</v>
      </c>
      <c r="R14" s="311">
        <f t="shared" ref="R14:R19" si="5">-(N14-P14)</f>
        <v>0.9324951171875</v>
      </c>
      <c r="S14" s="312">
        <f t="shared" ref="S14:S19" si="6">SQRT(O14*O14+Q14*Q14)</f>
        <v>0.61065921335614415</v>
      </c>
      <c r="T14" s="312">
        <f t="shared" ref="T14:T19" si="7">R14/S14</f>
        <v>1.5270302924974573</v>
      </c>
      <c r="U14" s="329">
        <f t="shared" ref="U14:U19" si="8">IF(T14&gt;0,(1-NORMSDIST(T14)),(NORMSDIST(T14)))</f>
        <v>6.3376739457937425E-2</v>
      </c>
      <c r="V14" s="229" t="str">
        <f t="shared" ref="V14:V19" si="9">IF(U14&lt;0.05,  "Significativa","No significativa")</f>
        <v>No significativa</v>
      </c>
      <c r="W14" s="229" t="str">
        <f t="shared" ref="W14:W19" si="10">IF(V14="Significativa",IF(R14&lt;0,"Disminución","Aumento"),"Sin cambio")</f>
        <v>Sin cambio</v>
      </c>
    </row>
    <row r="15" spans="1:34" ht="12.75" customHeight="1" x14ac:dyDescent="0.2">
      <c r="B15" s="15" t="s">
        <v>26</v>
      </c>
      <c r="C15" s="278">
        <v>33.790195465087891</v>
      </c>
      <c r="D15" s="279">
        <v>0.35372725129127502</v>
      </c>
      <c r="E15" s="278">
        <v>36.930652618408203</v>
      </c>
      <c r="F15" s="279">
        <v>0.39059823751449585</v>
      </c>
      <c r="G15" s="311">
        <f t="shared" si="0"/>
        <v>3.1404571533203125</v>
      </c>
      <c r="H15" s="312">
        <f t="shared" si="1"/>
        <v>0.52696295074275512</v>
      </c>
      <c r="I15" s="312">
        <f t="shared" si="2"/>
        <v>5.9595407018535802</v>
      </c>
      <c r="J15" s="329">
        <f t="shared" si="3"/>
        <v>1.2647393132780849E-9</v>
      </c>
      <c r="K15" s="229" t="str">
        <f t="shared" ref="K15:K19" si="11">IF(J15&lt;0.05,  "Significativa","No significativa")</f>
        <v>Significativa</v>
      </c>
      <c r="L15" s="229" t="str">
        <f t="shared" si="4"/>
        <v>Aumento</v>
      </c>
      <c r="M15" s="15"/>
      <c r="N15" s="278">
        <v>33.603126525878906</v>
      </c>
      <c r="O15" s="279">
        <v>0.33305138349533081</v>
      </c>
      <c r="P15" s="278">
        <v>36.039482116699219</v>
      </c>
      <c r="Q15" s="279">
        <v>0.38878795504570007</v>
      </c>
      <c r="R15" s="311">
        <f t="shared" si="5"/>
        <v>2.4363555908203125</v>
      </c>
      <c r="S15" s="312">
        <f t="shared" si="6"/>
        <v>0.51193681058971641</v>
      </c>
      <c r="T15" s="312">
        <f t="shared" si="7"/>
        <v>4.7590943655991378</v>
      </c>
      <c r="U15" s="329">
        <f t="shared" si="8"/>
        <v>9.7231754891957678E-7</v>
      </c>
      <c r="V15" s="229" t="str">
        <f t="shared" si="9"/>
        <v>Significativa</v>
      </c>
      <c r="W15" s="229" t="str">
        <f t="shared" si="10"/>
        <v>Aumento</v>
      </c>
    </row>
    <row r="16" spans="1:34" ht="12.75" customHeight="1" x14ac:dyDescent="0.2">
      <c r="B16" s="15" t="s">
        <v>25</v>
      </c>
      <c r="C16" s="278">
        <v>10.827465057373047</v>
      </c>
      <c r="D16" s="279">
        <v>0.31591266393661499</v>
      </c>
      <c r="E16" s="278">
        <v>8.8397951126098633</v>
      </c>
      <c r="F16" s="279">
        <v>0.27401533722877502</v>
      </c>
      <c r="G16" s="311">
        <f t="shared" si="0"/>
        <v>-1.9876699447631836</v>
      </c>
      <c r="H16" s="312">
        <f t="shared" si="1"/>
        <v>0.41819279796778897</v>
      </c>
      <c r="I16" s="312">
        <f t="shared" si="2"/>
        <v>-4.75299898616686</v>
      </c>
      <c r="J16" s="329">
        <f t="shared" si="3"/>
        <v>1.0021067668993356E-6</v>
      </c>
      <c r="K16" s="229" t="str">
        <f t="shared" si="11"/>
        <v>Significativa</v>
      </c>
      <c r="L16" s="229" t="str">
        <f t="shared" si="4"/>
        <v>Disminución</v>
      </c>
      <c r="M16" s="15"/>
      <c r="N16" s="278">
        <v>10.418211936950684</v>
      </c>
      <c r="O16" s="279">
        <v>0.29783543944358826</v>
      </c>
      <c r="P16" s="278">
        <v>8.9143514633178711</v>
      </c>
      <c r="Q16" s="279">
        <v>0.28186520934104919</v>
      </c>
      <c r="R16" s="311">
        <f t="shared" si="5"/>
        <v>-1.5038604736328125</v>
      </c>
      <c r="S16" s="312">
        <f t="shared" si="6"/>
        <v>0.41006578158318552</v>
      </c>
      <c r="T16" s="312">
        <f t="shared" si="7"/>
        <v>-3.6673639722551221</v>
      </c>
      <c r="U16" s="329">
        <f t="shared" si="8"/>
        <v>1.2253192234638972E-4</v>
      </c>
      <c r="V16" s="229" t="str">
        <f t="shared" si="9"/>
        <v>Significativa</v>
      </c>
      <c r="W16" s="229" t="str">
        <f t="shared" si="10"/>
        <v>Disminución</v>
      </c>
    </row>
    <row r="17" spans="1:27" x14ac:dyDescent="0.2">
      <c r="B17" s="15" t="s">
        <v>24</v>
      </c>
      <c r="C17" s="278">
        <v>31.170082092285156</v>
      </c>
      <c r="D17" s="279">
        <v>0.34577056765556335</v>
      </c>
      <c r="E17" s="278">
        <v>27.222356796264648</v>
      </c>
      <c r="F17" s="279">
        <v>0.37054276466369629</v>
      </c>
      <c r="G17" s="311">
        <f t="shared" si="0"/>
        <v>-3.9477252960205078</v>
      </c>
      <c r="H17" s="312">
        <f t="shared" si="1"/>
        <v>0.50681281150091884</v>
      </c>
      <c r="I17" s="312">
        <f t="shared" si="2"/>
        <v>-7.789316304632032</v>
      </c>
      <c r="J17" s="329">
        <f t="shared" si="3"/>
        <v>3.3686376940749985E-15</v>
      </c>
      <c r="K17" s="229" t="str">
        <f t="shared" si="11"/>
        <v>Significativa</v>
      </c>
      <c r="L17" s="229" t="str">
        <f t="shared" si="4"/>
        <v>Disminución</v>
      </c>
      <c r="M17" s="15"/>
      <c r="N17" s="278">
        <v>33.363723754882813</v>
      </c>
      <c r="O17" s="279">
        <v>0.34749141335487366</v>
      </c>
      <c r="P17" s="278">
        <v>29.772096633911133</v>
      </c>
      <c r="Q17" s="279">
        <v>0.39186513423919678</v>
      </c>
      <c r="R17" s="311">
        <f t="shared" si="5"/>
        <v>-3.5916271209716797</v>
      </c>
      <c r="S17" s="312">
        <f t="shared" si="6"/>
        <v>0.52374475251564223</v>
      </c>
      <c r="T17" s="312">
        <f t="shared" si="7"/>
        <v>-6.8575906559835396</v>
      </c>
      <c r="U17" s="329">
        <f t="shared" si="8"/>
        <v>3.5015791833806523E-12</v>
      </c>
      <c r="V17" s="229" t="str">
        <f t="shared" si="9"/>
        <v>Significativa</v>
      </c>
      <c r="W17" s="229" t="str">
        <f t="shared" si="10"/>
        <v>Disminución</v>
      </c>
    </row>
    <row r="18" spans="1:27" x14ac:dyDescent="0.2">
      <c r="B18" s="15" t="s">
        <v>23</v>
      </c>
      <c r="C18" s="278">
        <v>4.961575984954834</v>
      </c>
      <c r="D18" s="279">
        <v>0.128175288438797</v>
      </c>
      <c r="E18" s="278">
        <v>6.6474156379699707</v>
      </c>
      <c r="F18" s="279">
        <v>0.17921407520771027</v>
      </c>
      <c r="G18" s="311">
        <f t="shared" si="0"/>
        <v>1.6858396530151367</v>
      </c>
      <c r="H18" s="312">
        <f t="shared" si="1"/>
        <v>0.2203329056653219</v>
      </c>
      <c r="I18" s="312">
        <f t="shared" si="2"/>
        <v>7.6513294640423304</v>
      </c>
      <c r="J18" s="329">
        <f t="shared" si="3"/>
        <v>9.9920072216264089E-15</v>
      </c>
      <c r="K18" s="229" t="str">
        <f t="shared" si="11"/>
        <v>Significativa</v>
      </c>
      <c r="L18" s="229" t="str">
        <f t="shared" si="4"/>
        <v>Aumento</v>
      </c>
      <c r="M18" s="15"/>
      <c r="N18" s="278">
        <v>4.3991208076477051</v>
      </c>
      <c r="O18" s="279">
        <v>0.11940441280603409</v>
      </c>
      <c r="P18" s="278">
        <v>5.8671574592590332</v>
      </c>
      <c r="Q18" s="279">
        <v>0.16701218485832214</v>
      </c>
      <c r="R18" s="311">
        <f t="shared" si="5"/>
        <v>1.4680366516113281</v>
      </c>
      <c r="S18" s="312">
        <f t="shared" si="6"/>
        <v>0.20530582965104563</v>
      </c>
      <c r="T18" s="312">
        <f t="shared" si="7"/>
        <v>7.1504869301885963</v>
      </c>
      <c r="U18" s="329">
        <f t="shared" si="8"/>
        <v>4.3232084578903596E-13</v>
      </c>
      <c r="V18" s="229" t="str">
        <f t="shared" si="9"/>
        <v>Significativa</v>
      </c>
      <c r="W18" s="229" t="str">
        <f t="shared" si="10"/>
        <v>Aumento</v>
      </c>
    </row>
    <row r="19" spans="1:27" x14ac:dyDescent="0.2">
      <c r="B19" s="15" t="s">
        <v>76</v>
      </c>
      <c r="C19" s="278">
        <v>19.250682830810547</v>
      </c>
      <c r="D19" s="279">
        <v>0.24611656367778778</v>
      </c>
      <c r="E19" s="278">
        <v>20.359779357910156</v>
      </c>
      <c r="F19" s="279">
        <v>0.28488653898239136</v>
      </c>
      <c r="G19" s="311">
        <f t="shared" si="0"/>
        <v>1.1090965270996094</v>
      </c>
      <c r="H19" s="312">
        <f t="shared" si="1"/>
        <v>0.37647536839736029</v>
      </c>
      <c r="I19" s="312">
        <f t="shared" si="2"/>
        <v>2.9460002438432729</v>
      </c>
      <c r="J19" s="329">
        <f t="shared" si="3"/>
        <v>1.6095607319536187E-3</v>
      </c>
      <c r="K19" s="229" t="str">
        <f t="shared" si="11"/>
        <v>Significativa</v>
      </c>
      <c r="L19" s="229" t="str">
        <f t="shared" si="4"/>
        <v>Aumento</v>
      </c>
      <c r="M19" s="15"/>
      <c r="N19" s="278">
        <v>18.215818405151367</v>
      </c>
      <c r="O19" s="279">
        <v>0.24176007509231567</v>
      </c>
      <c r="P19" s="278">
        <v>19.40690803527832</v>
      </c>
      <c r="Q19" s="279">
        <v>0.28288140892982483</v>
      </c>
      <c r="R19" s="311">
        <f t="shared" si="5"/>
        <v>1.1910896301269531</v>
      </c>
      <c r="S19" s="312">
        <f t="shared" si="6"/>
        <v>0.37211533887595238</v>
      </c>
      <c r="T19" s="312">
        <f t="shared" si="7"/>
        <v>3.2008614149711585</v>
      </c>
      <c r="U19" s="329">
        <f t="shared" si="8"/>
        <v>6.8508707682690684E-4</v>
      </c>
      <c r="V19" s="229" t="str">
        <f t="shared" si="9"/>
        <v>Significativa</v>
      </c>
      <c r="W19" s="229" t="str">
        <f t="shared" si="10"/>
        <v>Aumento</v>
      </c>
    </row>
    <row r="20" spans="1:27" x14ac:dyDescent="0.2">
      <c r="B20" s="13" t="s">
        <v>22</v>
      </c>
      <c r="C20" s="280"/>
      <c r="D20" s="279"/>
      <c r="E20" s="280"/>
      <c r="F20" s="279"/>
      <c r="G20" s="312"/>
      <c r="H20" s="312"/>
      <c r="I20" s="312"/>
      <c r="J20" s="312"/>
      <c r="K20" s="241"/>
      <c r="L20" s="241"/>
      <c r="M20" s="13"/>
      <c r="N20" s="280"/>
      <c r="O20" s="279"/>
      <c r="P20" s="280"/>
      <c r="Q20" s="279"/>
      <c r="R20" s="312"/>
      <c r="S20" s="312"/>
      <c r="T20" s="312"/>
      <c r="U20" s="312"/>
      <c r="V20" s="241"/>
      <c r="W20" s="241"/>
    </row>
    <row r="21" spans="1:27" x14ac:dyDescent="0.2">
      <c r="B21" s="10" t="s">
        <v>21</v>
      </c>
      <c r="C21" s="258">
        <v>75.787742614746094</v>
      </c>
      <c r="D21" s="279">
        <v>0.28333339095115662</v>
      </c>
      <c r="E21" s="258">
        <v>72.992805480957031</v>
      </c>
      <c r="F21" s="279">
        <v>0.32065644860267639</v>
      </c>
      <c r="G21" s="311">
        <f>-(C21-E21)</f>
        <v>-2.7949371337890625</v>
      </c>
      <c r="H21" s="312">
        <f>SQRT(D21*D21+F21*F21)</f>
        <v>0.42789995145870469</v>
      </c>
      <c r="I21" s="312">
        <f>G21/H21</f>
        <v>-6.5317537996000299</v>
      </c>
      <c r="J21" s="329">
        <f>IF(I21&gt;0,(1-NORMSDIST(I21)),(NORMSDIST(I21)))</f>
        <v>3.2501975484663694E-11</v>
      </c>
      <c r="K21" s="229" t="str">
        <f>IF(J21&lt;0.05,  "Significativa","No significativa")</f>
        <v>Significativa</v>
      </c>
      <c r="L21" s="229" t="str">
        <f>IF(K21="Significativa",IF(G21&lt;0,"Disminución","Aumento"),"Sin cambio")</f>
        <v>Disminución</v>
      </c>
      <c r="M21" s="10"/>
      <c r="N21" s="258">
        <v>77.385063171386719</v>
      </c>
      <c r="O21" s="279">
        <v>0.26726359128952026</v>
      </c>
      <c r="P21" s="258">
        <v>74.725929260253906</v>
      </c>
      <c r="Q21" s="279">
        <v>0.31707578897476196</v>
      </c>
      <c r="R21" s="311">
        <f>-(N21-P21)</f>
        <v>-2.6591339111328125</v>
      </c>
      <c r="S21" s="312">
        <f>SQRT(O21*O21+Q21*Q21)</f>
        <v>0.41468889927623998</v>
      </c>
      <c r="T21" s="312">
        <f>R21/S21</f>
        <v>-6.4123585554709113</v>
      </c>
      <c r="U21" s="329">
        <f>IF(T21&gt;0,(1-NORMSDIST(T21)),(NORMSDIST(T21)))</f>
        <v>7.1642673502173126E-11</v>
      </c>
      <c r="V21" s="229" t="str">
        <f>IF(U21&lt;0.05,  "Significativa","No significativa")</f>
        <v>Significativa</v>
      </c>
      <c r="W21" s="229" t="str">
        <f>IF(V21="Significativa",IF(R21&lt;0,"Disminución","Aumento"),"Sin cambio")</f>
        <v>Disminución</v>
      </c>
    </row>
    <row r="22" spans="1:27" ht="12.75" customHeight="1" x14ac:dyDescent="0.2">
      <c r="B22" s="10" t="s">
        <v>20</v>
      </c>
      <c r="C22" s="258">
        <v>30.337858200073242</v>
      </c>
      <c r="D22" s="279">
        <v>0.42525166273117065</v>
      </c>
      <c r="E22" s="258">
        <v>20.823358535766602</v>
      </c>
      <c r="F22" s="279">
        <v>0.38349485397338867</v>
      </c>
      <c r="G22" s="311">
        <f>-(C22-E22)</f>
        <v>-9.5144996643066406</v>
      </c>
      <c r="H22" s="312">
        <f>SQRT(D22*D22+F22*F22)</f>
        <v>0.57263188845862922</v>
      </c>
      <c r="I22" s="312">
        <f>G22/H22</f>
        <v>-16.615385653630138</v>
      </c>
      <c r="J22" s="329">
        <f>IF(I22&gt;0,(1-NORMSDIST(I22)),(NORMSDIST(I22)))</f>
        <v>2.6963469747793033E-62</v>
      </c>
      <c r="K22" s="229" t="str">
        <f>IF(J22&lt;0.05,  "Significativa","No significativa")</f>
        <v>Significativa</v>
      </c>
      <c r="L22" s="229" t="str">
        <f>IF(K22="Significativa",IF(G22&lt;0,"Disminución","Aumento"),"Sin cambio")</f>
        <v>Disminución</v>
      </c>
      <c r="M22" s="10"/>
      <c r="N22" s="258">
        <v>31.181722640991211</v>
      </c>
      <c r="O22" s="279">
        <v>0.40363031625747681</v>
      </c>
      <c r="P22" s="258">
        <v>22.572965621948242</v>
      </c>
      <c r="Q22" s="279">
        <v>0.37819251418113708</v>
      </c>
      <c r="R22" s="311">
        <f>-(N22-P22)</f>
        <v>-8.6087570190429687</v>
      </c>
      <c r="S22" s="312">
        <f>SQRT(O22*O22+Q22*Q22)</f>
        <v>0.55312476891272944</v>
      </c>
      <c r="T22" s="312">
        <f>R22/S22</f>
        <v>-15.563861000050851</v>
      </c>
      <c r="U22" s="329">
        <f>IF(T22&gt;0,(1-NORMSDIST(T22)),(NORMSDIST(T22)))</f>
        <v>6.4065369158317085E-55</v>
      </c>
      <c r="V22" s="229" t="str">
        <f>IF(U22&lt;0.05,  "Significativa","No significativa")</f>
        <v>Significativa</v>
      </c>
      <c r="W22" s="229" t="str">
        <f>IF(V22="Significativa",IF(R22&lt;0,"Disminución","Aumento"),"Sin cambio")</f>
        <v>Disminución</v>
      </c>
      <c r="AA22" s="11" t="s">
        <v>75</v>
      </c>
    </row>
    <row r="23" spans="1:27" x14ac:dyDescent="0.2">
      <c r="B23" s="12" t="s">
        <v>132</v>
      </c>
      <c r="C23" s="280"/>
      <c r="D23" s="279"/>
      <c r="E23" s="280"/>
      <c r="F23" s="279"/>
      <c r="G23" s="312"/>
      <c r="H23" s="312"/>
      <c r="I23" s="312"/>
      <c r="J23" s="312"/>
      <c r="K23" s="241"/>
      <c r="L23" s="241"/>
      <c r="M23" s="12"/>
      <c r="N23" s="280"/>
      <c r="O23" s="279"/>
      <c r="P23" s="280"/>
      <c r="Q23" s="279"/>
      <c r="R23" s="312"/>
      <c r="S23" s="312"/>
      <c r="T23" s="312"/>
      <c r="U23" s="312"/>
      <c r="V23" s="241"/>
      <c r="W23" s="241"/>
    </row>
    <row r="24" spans="1:27" x14ac:dyDescent="0.2">
      <c r="B24" s="6" t="s">
        <v>19</v>
      </c>
      <c r="C24" s="258">
        <v>23.093927383422852</v>
      </c>
      <c r="D24" s="279">
        <v>0.24070529639720917</v>
      </c>
      <c r="E24" s="258">
        <v>20.024118423461914</v>
      </c>
      <c r="F24" s="279">
        <v>0.2398499995470047</v>
      </c>
      <c r="G24" s="311">
        <f t="shared" ref="G24:G29" si="12">-(C24-E24)</f>
        <v>-3.0698089599609375</v>
      </c>
      <c r="H24" s="312">
        <f t="shared" ref="H24:H29" si="13">SQRT(D24*D24+F24*F24)</f>
        <v>0.33980444669893073</v>
      </c>
      <c r="I24" s="312">
        <f t="shared" ref="I24:I29" si="14">G24/H24</f>
        <v>-9.034045874864054</v>
      </c>
      <c r="J24" s="329">
        <f t="shared" ref="J24:J29" si="15">IF(I24&gt;0,(1-NORMSDIST(I24)),(NORMSDIST(I24)))</f>
        <v>8.2719659855504739E-20</v>
      </c>
      <c r="K24" s="229" t="str">
        <f t="shared" ref="K24:K29" si="16">IF(J24&lt;0.05,  "Significativa","No significativa")</f>
        <v>Significativa</v>
      </c>
      <c r="L24" s="229" t="str">
        <f t="shared" ref="L24:L29" si="17">IF(K24="Significativa",IF(G24&lt;0,"Disminución","Aumento"),"Sin cambio")</f>
        <v>Disminución</v>
      </c>
      <c r="M24" s="6"/>
      <c r="N24" s="258">
        <v>20.727825164794922</v>
      </c>
      <c r="O24" s="279">
        <v>0.2275378406047821</v>
      </c>
      <c r="P24" s="258">
        <v>18.411735534667969</v>
      </c>
      <c r="Q24" s="279">
        <v>0.23048296570777893</v>
      </c>
      <c r="R24" s="311">
        <f t="shared" ref="R24:R29" si="18">-(N24-P24)</f>
        <v>-2.3160896301269531</v>
      </c>
      <c r="S24" s="312">
        <f t="shared" ref="S24:S29" si="19">SQRT(O24*O24+Q24*Q24)</f>
        <v>0.32387631341075318</v>
      </c>
      <c r="T24" s="312">
        <f t="shared" ref="T24:T29" si="20">R24/S24</f>
        <v>-7.1511547285941646</v>
      </c>
      <c r="U24" s="329">
        <f t="shared" ref="U24:U29" si="21">IF(T24&gt;0,(1-NORMSDIST(T24)),(NORMSDIST(T24)))</f>
        <v>4.3025463623446911E-13</v>
      </c>
      <c r="V24" s="229" t="str">
        <f t="shared" ref="V24:V29" si="22">IF(U24&lt;0.05,  "Significativa","No significativa")</f>
        <v>Significativa</v>
      </c>
      <c r="W24" s="229" t="str">
        <f t="shared" ref="W24:W29" si="23">IF(V24="Significativa",IF(R24&lt;0,"Disminución","Aumento"),"Sin cambio")</f>
        <v>Disminución</v>
      </c>
    </row>
    <row r="25" spans="1:27" x14ac:dyDescent="0.2">
      <c r="B25" s="10" t="s">
        <v>18</v>
      </c>
      <c r="C25" s="258">
        <v>36.850814819335938</v>
      </c>
      <c r="D25" s="279">
        <v>0.41111475229263306</v>
      </c>
      <c r="E25" s="258">
        <v>19.246217727661133</v>
      </c>
      <c r="F25" s="279">
        <v>0.29853826761245728</v>
      </c>
      <c r="G25" s="311">
        <f t="shared" si="12"/>
        <v>-17.604597091674805</v>
      </c>
      <c r="H25" s="312">
        <f t="shared" si="13"/>
        <v>0.50807522748278156</v>
      </c>
      <c r="I25" s="312">
        <f t="shared" si="14"/>
        <v>-34.649587579570422</v>
      </c>
      <c r="J25" s="329">
        <f t="shared" si="15"/>
        <v>2.2656556566607531E-263</v>
      </c>
      <c r="K25" s="229" t="str">
        <f t="shared" si="16"/>
        <v>Significativa</v>
      </c>
      <c r="L25" s="229" t="str">
        <f t="shared" si="17"/>
        <v>Disminución</v>
      </c>
      <c r="M25" s="10"/>
      <c r="N25" s="258">
        <v>40.055744171142578</v>
      </c>
      <c r="O25" s="279">
        <v>0.39211511611938477</v>
      </c>
      <c r="P25" s="258">
        <v>23.959037780761719</v>
      </c>
      <c r="Q25" s="279">
        <v>0.32108345627784729</v>
      </c>
      <c r="R25" s="311">
        <f t="shared" si="18"/>
        <v>-16.096706390380859</v>
      </c>
      <c r="S25" s="312">
        <f t="shared" si="19"/>
        <v>0.50680257515589522</v>
      </c>
      <c r="T25" s="312">
        <f t="shared" si="20"/>
        <v>-31.761295580294604</v>
      </c>
      <c r="U25" s="329">
        <f t="shared" si="21"/>
        <v>1.1086923623123688E-221</v>
      </c>
      <c r="V25" s="229" t="str">
        <f t="shared" si="22"/>
        <v>Significativa</v>
      </c>
      <c r="W25" s="229" t="str">
        <f t="shared" si="23"/>
        <v>Disminución</v>
      </c>
    </row>
    <row r="26" spans="1:27" x14ac:dyDescent="0.2">
      <c r="B26" s="10" t="s">
        <v>17</v>
      </c>
      <c r="C26" s="258">
        <v>63.081901550292969</v>
      </c>
      <c r="D26" s="279">
        <v>0.34298181533813477</v>
      </c>
      <c r="E26" s="258">
        <v>59.327907562255859</v>
      </c>
      <c r="F26" s="279">
        <v>0.37157541513442993</v>
      </c>
      <c r="G26" s="311">
        <f t="shared" si="12"/>
        <v>-3.7539939880371094</v>
      </c>
      <c r="H26" s="312">
        <f t="shared" si="13"/>
        <v>0.50567263598593737</v>
      </c>
      <c r="I26" s="312">
        <f t="shared" si="14"/>
        <v>-7.4237633616811074</v>
      </c>
      <c r="J26" s="329">
        <f t="shared" si="15"/>
        <v>5.6919236861393861E-14</v>
      </c>
      <c r="K26" s="229" t="str">
        <f t="shared" si="16"/>
        <v>Significativa</v>
      </c>
      <c r="L26" s="229" t="str">
        <f t="shared" si="17"/>
        <v>Disminución</v>
      </c>
      <c r="M26" s="10"/>
      <c r="N26" s="258">
        <v>67.046340942382813</v>
      </c>
      <c r="O26" s="279">
        <v>0.31141233444213867</v>
      </c>
      <c r="P26" s="258">
        <v>63.242866516113281</v>
      </c>
      <c r="Q26" s="279">
        <v>0.36832025647163391</v>
      </c>
      <c r="R26" s="311">
        <f t="shared" si="18"/>
        <v>-3.8034744262695312</v>
      </c>
      <c r="S26" s="312">
        <f t="shared" si="19"/>
        <v>0.48232504949466665</v>
      </c>
      <c r="T26" s="312">
        <f t="shared" si="20"/>
        <v>-7.8857078442316908</v>
      </c>
      <c r="U26" s="329">
        <f t="shared" si="21"/>
        <v>1.563787782140176E-15</v>
      </c>
      <c r="V26" s="229" t="str">
        <f t="shared" si="22"/>
        <v>Significativa</v>
      </c>
      <c r="W26" s="229" t="str">
        <f t="shared" si="23"/>
        <v>Disminución</v>
      </c>
    </row>
    <row r="27" spans="1:27" x14ac:dyDescent="0.2">
      <c r="B27" s="10" t="s">
        <v>192</v>
      </c>
      <c r="C27" s="258">
        <v>17.636627197265625</v>
      </c>
      <c r="D27" s="279">
        <v>0.39050385355949402</v>
      </c>
      <c r="E27" s="258">
        <v>13.410407066345215</v>
      </c>
      <c r="F27" s="279">
        <v>0.33129438757896423</v>
      </c>
      <c r="G27" s="311">
        <f t="shared" si="12"/>
        <v>-4.2262201309204102</v>
      </c>
      <c r="H27" s="312">
        <f t="shared" si="13"/>
        <v>0.51210275422627416</v>
      </c>
      <c r="I27" s="312">
        <f t="shared" si="14"/>
        <v>-8.2526799476127053</v>
      </c>
      <c r="J27" s="329">
        <f t="shared" si="15"/>
        <v>7.744071693324297E-17</v>
      </c>
      <c r="K27" s="229" t="str">
        <f t="shared" si="16"/>
        <v>Significativa</v>
      </c>
      <c r="L27" s="229" t="str">
        <f t="shared" si="17"/>
        <v>Disminución</v>
      </c>
      <c r="M27" s="10"/>
      <c r="N27" s="258">
        <v>17.758249282836914</v>
      </c>
      <c r="O27" s="279">
        <v>0.37979936599731445</v>
      </c>
      <c r="P27" s="258">
        <v>13.705205917358398</v>
      </c>
      <c r="Q27" s="279">
        <v>0.34055605530738831</v>
      </c>
      <c r="R27" s="311">
        <f t="shared" si="18"/>
        <v>-4.0530433654785156</v>
      </c>
      <c r="S27" s="312">
        <f t="shared" si="19"/>
        <v>0.51012349996691086</v>
      </c>
      <c r="T27" s="312">
        <f t="shared" si="20"/>
        <v>-7.9452198648786343</v>
      </c>
      <c r="U27" s="329">
        <f t="shared" si="21"/>
        <v>9.6923326361925713E-16</v>
      </c>
      <c r="V27" s="229" t="str">
        <f t="shared" si="22"/>
        <v>Significativa</v>
      </c>
      <c r="W27" s="229" t="str">
        <f t="shared" si="23"/>
        <v>Disminución</v>
      </c>
    </row>
    <row r="28" spans="1:27" x14ac:dyDescent="0.2">
      <c r="B28" s="10" t="s">
        <v>16</v>
      </c>
      <c r="C28" s="258">
        <v>19.158966064453125</v>
      </c>
      <c r="D28" s="279">
        <v>0.50884711742401123</v>
      </c>
      <c r="E28" s="258">
        <v>14.814950942993164</v>
      </c>
      <c r="F28" s="279">
        <v>0.49904802441596985</v>
      </c>
      <c r="G28" s="311">
        <f t="shared" si="12"/>
        <v>-4.3440151214599609</v>
      </c>
      <c r="H28" s="312">
        <f t="shared" si="13"/>
        <v>0.71272317177443301</v>
      </c>
      <c r="I28" s="312">
        <f t="shared" si="14"/>
        <v>-6.0949542452013636</v>
      </c>
      <c r="J28" s="329">
        <f t="shared" si="15"/>
        <v>5.4734378775308941E-10</v>
      </c>
      <c r="K28" s="229" t="str">
        <f t="shared" si="16"/>
        <v>Significativa</v>
      </c>
      <c r="L28" s="229" t="str">
        <f t="shared" si="17"/>
        <v>Disminución</v>
      </c>
      <c r="M28" s="10"/>
      <c r="N28" s="258">
        <v>19.274181365966797</v>
      </c>
      <c r="O28" s="279">
        <v>0.49052849411964417</v>
      </c>
      <c r="P28" s="258">
        <v>15.225709915161133</v>
      </c>
      <c r="Q28" s="279">
        <v>0.49208691716194153</v>
      </c>
      <c r="R28" s="311">
        <f t="shared" si="18"/>
        <v>-4.0484714508056641</v>
      </c>
      <c r="S28" s="312">
        <f t="shared" si="19"/>
        <v>0.6948148944756648</v>
      </c>
      <c r="T28" s="312">
        <f t="shared" si="20"/>
        <v>-5.82669065242305</v>
      </c>
      <c r="U28" s="329">
        <f t="shared" si="21"/>
        <v>2.8268635645915841E-9</v>
      </c>
      <c r="V28" s="229" t="str">
        <f t="shared" si="22"/>
        <v>Significativa</v>
      </c>
      <c r="W28" s="229" t="str">
        <f t="shared" si="23"/>
        <v>Disminución</v>
      </c>
    </row>
    <row r="29" spans="1:27" x14ac:dyDescent="0.2">
      <c r="B29" s="10" t="s">
        <v>128</v>
      </c>
      <c r="C29" s="258">
        <v>21.649639129638672</v>
      </c>
      <c r="D29" s="279">
        <v>0.37541821599006653</v>
      </c>
      <c r="E29" s="258">
        <v>23.397087097167969</v>
      </c>
      <c r="F29" s="279">
        <v>0.37200719118118286</v>
      </c>
      <c r="G29" s="311">
        <f t="shared" si="12"/>
        <v>1.7474479675292969</v>
      </c>
      <c r="H29" s="312">
        <f t="shared" si="13"/>
        <v>0.52851507754053473</v>
      </c>
      <c r="I29" s="312">
        <f t="shared" si="14"/>
        <v>3.3063351298530845</v>
      </c>
      <c r="J29" s="329">
        <f t="shared" si="15"/>
        <v>4.7262479559850856E-4</v>
      </c>
      <c r="K29" s="229" t="str">
        <f t="shared" si="16"/>
        <v>Significativa</v>
      </c>
      <c r="L29" s="229" t="str">
        <f t="shared" si="17"/>
        <v>Aumento</v>
      </c>
      <c r="M29" s="10"/>
      <c r="N29" s="258">
        <v>21.841991424560547</v>
      </c>
      <c r="O29" s="279">
        <v>0.36528518795967102</v>
      </c>
      <c r="P29" s="258">
        <v>23.230905532836914</v>
      </c>
      <c r="Q29" s="279">
        <v>0.37070035934448242</v>
      </c>
      <c r="R29" s="311">
        <f t="shared" si="18"/>
        <v>1.3889141082763672</v>
      </c>
      <c r="S29" s="312">
        <f t="shared" si="19"/>
        <v>0.52043445789153953</v>
      </c>
      <c r="T29" s="312">
        <f t="shared" si="20"/>
        <v>2.6687589324952463</v>
      </c>
      <c r="U29" s="329">
        <f t="shared" si="21"/>
        <v>3.8066035449706437E-3</v>
      </c>
      <c r="V29" s="229" t="str">
        <f t="shared" si="22"/>
        <v>Significativa</v>
      </c>
      <c r="W29" s="229" t="str">
        <f t="shared" si="23"/>
        <v>Aumento</v>
      </c>
    </row>
    <row r="30" spans="1:27" ht="12.75" customHeight="1" x14ac:dyDescent="0.2">
      <c r="B30" s="9" t="s">
        <v>14</v>
      </c>
      <c r="C30" s="258"/>
      <c r="D30" s="279"/>
      <c r="E30" s="258"/>
      <c r="F30" s="279"/>
      <c r="G30" s="312"/>
      <c r="H30" s="312"/>
      <c r="I30" s="312"/>
      <c r="J30" s="312"/>
      <c r="K30" s="241"/>
      <c r="L30" s="241"/>
      <c r="M30" s="9"/>
      <c r="N30" s="258"/>
      <c r="O30" s="279"/>
      <c r="P30" s="258"/>
      <c r="Q30" s="279"/>
      <c r="R30" s="312"/>
      <c r="S30" s="312"/>
      <c r="T30" s="312"/>
      <c r="U30" s="312"/>
      <c r="V30" s="241"/>
      <c r="W30" s="241"/>
    </row>
    <row r="31" spans="1:27" x14ac:dyDescent="0.2">
      <c r="B31" s="6" t="s">
        <v>187</v>
      </c>
      <c r="C31" s="258">
        <v>17.05877685546875</v>
      </c>
      <c r="D31" s="279">
        <v>0.36093485355377197</v>
      </c>
      <c r="E31" s="258">
        <v>20.407659530639648</v>
      </c>
      <c r="F31" s="279">
        <v>0.37434953451156616</v>
      </c>
      <c r="G31" s="311">
        <f>-(C31-E31)</f>
        <v>3.3488826751708984</v>
      </c>
      <c r="H31" s="312">
        <f>SQRT(D31*D31+F31*F31)</f>
        <v>0.52001109843820559</v>
      </c>
      <c r="I31" s="312">
        <f>G31/H31</f>
        <v>6.440021540364981</v>
      </c>
      <c r="J31" s="329">
        <f>IF(I31&gt;0,(1-NORMSDIST(I31)),(NORMSDIST(I31)))</f>
        <v>5.9728222367994022E-11</v>
      </c>
      <c r="K31" s="229" t="str">
        <f>IF(J31&lt;0.05,  "Significativa","No significativa")</f>
        <v>Significativa</v>
      </c>
      <c r="L31" s="229" t="str">
        <f>IF(K31="Significativa",IF(G31&lt;0,"Disminución","Aumento"),"Sin cambio")</f>
        <v>Aumento</v>
      </c>
      <c r="M31" s="6"/>
      <c r="N31" s="258">
        <v>16.426139831542969</v>
      </c>
      <c r="O31" s="279">
        <v>0.34431564807891846</v>
      </c>
      <c r="P31" s="258">
        <v>19.66364860534668</v>
      </c>
      <c r="Q31" s="279">
        <v>0.3702455461025238</v>
      </c>
      <c r="R31" s="311">
        <f>-(N31-P31)</f>
        <v>3.2375087738037109</v>
      </c>
      <c r="S31" s="312">
        <f>SQRT(O31*O31+Q31*Q31)</f>
        <v>0.50560362925987956</v>
      </c>
      <c r="T31" s="312">
        <f>R31/S31</f>
        <v>6.4032546177385843</v>
      </c>
      <c r="U31" s="329">
        <f>IF(T31&gt;0,(1-NORMSDIST(T31)),(NORMSDIST(T31)))</f>
        <v>7.6049611053008448E-11</v>
      </c>
      <c r="V31" s="229" t="str">
        <f>IF(U31&lt;0.05,  "Significativa","No significativa")</f>
        <v>Significativa</v>
      </c>
      <c r="W31" s="229" t="str">
        <f>IF(V31="Significativa",IF(R31&lt;0,"Disminución","Aumento"),"Sin cambio")</f>
        <v>Aumento</v>
      </c>
    </row>
    <row r="32" spans="1:27" ht="13.5" thickBot="1" x14ac:dyDescent="0.25">
      <c r="A32" s="28"/>
      <c r="B32" s="150" t="s">
        <v>188</v>
      </c>
      <c r="C32" s="281">
        <v>49.579235076904297</v>
      </c>
      <c r="D32" s="282">
        <v>0.42645847797393799</v>
      </c>
      <c r="E32" s="281">
        <v>52.417861938476562</v>
      </c>
      <c r="F32" s="282">
        <v>0.44499495625495911</v>
      </c>
      <c r="G32" s="313">
        <f>-(C32-E32)</f>
        <v>2.8386268615722656</v>
      </c>
      <c r="H32" s="314">
        <f>SQRT(D32*D32+F32*F32)</f>
        <v>0.61635001786987942</v>
      </c>
      <c r="I32" s="314">
        <f>G32/H32</f>
        <v>4.6055435698414167</v>
      </c>
      <c r="J32" s="336">
        <f>IF(I32&gt;0,(1-NORMSDIST(I32)),(NORMSDIST(I32)))</f>
        <v>2.0569491817612473E-6</v>
      </c>
      <c r="K32" s="230" t="str">
        <f>IF(J32&lt;0.05,  "Significativa","No significativa")</f>
        <v>Significativa</v>
      </c>
      <c r="L32" s="230" t="str">
        <f>IF(K32="Significativa",IF(G32&lt;0,"Disminución","Aumento"),"Sin cambio")</f>
        <v>Aumento</v>
      </c>
      <c r="M32" s="150"/>
      <c r="N32" s="281">
        <v>48.420459747314453</v>
      </c>
      <c r="O32" s="282">
        <v>0.41730651259422302</v>
      </c>
      <c r="P32" s="281">
        <v>50.820995330810547</v>
      </c>
      <c r="Q32" s="282">
        <v>0.45226570963859558</v>
      </c>
      <c r="R32" s="313">
        <f>-(N32-P32)</f>
        <v>2.4005355834960937</v>
      </c>
      <c r="S32" s="314">
        <f>SQRT(O32*O32+Q32*Q32)</f>
        <v>0.61537711817100815</v>
      </c>
      <c r="T32" s="314">
        <f>R32/S32</f>
        <v>3.9009178479545041</v>
      </c>
      <c r="U32" s="336">
        <f>IF(T32&gt;0,(1-NORMSDIST(T32)),(NORMSDIST(T32)))</f>
        <v>4.7914334480814169E-5</v>
      </c>
      <c r="V32" s="230" t="str">
        <f>IF(U32&lt;0.05,  "Significativa","No significativa")</f>
        <v>Significativa</v>
      </c>
      <c r="W32" s="230" t="str">
        <f>IF(V32="Significativa",IF(R32&lt;0,"Disminución","Aumento"),"Sin cambio")</f>
        <v>Aumento</v>
      </c>
    </row>
    <row r="33" spans="1:41" ht="13.5" thickTop="1" x14ac:dyDescent="0.2">
      <c r="A33" s="23"/>
      <c r="B33" s="118" t="s">
        <v>204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216"/>
      <c r="O33" s="217"/>
      <c r="P33" s="216"/>
      <c r="Q33" s="216"/>
      <c r="R33" s="218"/>
      <c r="S33" s="219"/>
      <c r="T33" s="219"/>
      <c r="U33" s="220"/>
      <c r="V33" s="221"/>
      <c r="W33" s="221"/>
    </row>
    <row r="34" spans="1:41" ht="12.75" customHeight="1" x14ac:dyDescent="0.2">
      <c r="B34" s="83" t="s">
        <v>164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</row>
    <row r="36" spans="1:41" x14ac:dyDescent="0.2"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</row>
    <row r="39" spans="1:41" x14ac:dyDescent="0.2">
      <c r="P39" s="4"/>
      <c r="Q39" s="4"/>
      <c r="AN39" s="76"/>
      <c r="AO39" s="76"/>
    </row>
    <row r="40" spans="1:41" x14ac:dyDescent="0.2">
      <c r="P40" s="4"/>
      <c r="Q40" s="4"/>
      <c r="AN40" s="76"/>
      <c r="AO40" s="76"/>
    </row>
    <row r="41" spans="1:41" x14ac:dyDescent="0.2">
      <c r="P41" s="4"/>
      <c r="Q41" s="4"/>
      <c r="AN41" s="76"/>
      <c r="AO41" s="76"/>
    </row>
    <row r="42" spans="1:41" x14ac:dyDescent="0.2">
      <c r="P42" s="4"/>
      <c r="Q42" s="4"/>
      <c r="AN42" s="76"/>
      <c r="AO42" s="76"/>
    </row>
    <row r="43" spans="1:41" x14ac:dyDescent="0.2">
      <c r="P43" s="4"/>
      <c r="Q43" s="4"/>
      <c r="AN43" s="76"/>
      <c r="AO43" s="76"/>
    </row>
    <row r="44" spans="1:41" x14ac:dyDescent="0.2">
      <c r="P44" s="4"/>
      <c r="Q44" s="4"/>
      <c r="AN44" s="76"/>
      <c r="AO44" s="76"/>
    </row>
    <row r="45" spans="1:41" x14ac:dyDescent="0.2">
      <c r="P45" s="4"/>
      <c r="Q45" s="4"/>
      <c r="AN45" s="76"/>
      <c r="AO45" s="76"/>
    </row>
    <row r="46" spans="1:41" x14ac:dyDescent="0.2">
      <c r="P46" s="4"/>
      <c r="Q46" s="4"/>
      <c r="AN46" s="76"/>
      <c r="AO46" s="76"/>
    </row>
    <row r="47" spans="1:41" x14ac:dyDescent="0.2">
      <c r="P47" s="4"/>
      <c r="Q47" s="4"/>
      <c r="AN47" s="76"/>
      <c r="AO47" s="76"/>
    </row>
    <row r="48" spans="1:41" x14ac:dyDescent="0.2">
      <c r="P48" s="4"/>
      <c r="Q48" s="4"/>
      <c r="AN48" s="76"/>
      <c r="AO48" s="76"/>
    </row>
    <row r="49" spans="16:41" x14ac:dyDescent="0.2">
      <c r="P49" s="4"/>
      <c r="Q49" s="4"/>
      <c r="AN49" s="76"/>
      <c r="AO49" s="76"/>
    </row>
    <row r="50" spans="16:41" x14ac:dyDescent="0.2">
      <c r="P50" s="4"/>
      <c r="Q50" s="4"/>
      <c r="AN50" s="76"/>
      <c r="AO50" s="76"/>
    </row>
    <row r="51" spans="16:41" x14ac:dyDescent="0.2">
      <c r="P51" s="4"/>
      <c r="Q51" s="4"/>
      <c r="AN51" s="76"/>
      <c r="AO51" s="76"/>
    </row>
    <row r="52" spans="16:41" x14ac:dyDescent="0.2">
      <c r="P52" s="4"/>
      <c r="Q52" s="4"/>
      <c r="AN52" s="76"/>
      <c r="AO52" s="76"/>
    </row>
    <row r="53" spans="16:41" x14ac:dyDescent="0.2">
      <c r="P53" s="4"/>
      <c r="Q53" s="4"/>
      <c r="AN53" s="76"/>
      <c r="AO53" s="76"/>
    </row>
    <row r="54" spans="16:41" x14ac:dyDescent="0.2">
      <c r="P54" s="4"/>
      <c r="Q54" s="4"/>
      <c r="AN54" s="76"/>
      <c r="AO54" s="76"/>
    </row>
    <row r="55" spans="16:41" x14ac:dyDescent="0.2">
      <c r="AN55" s="76"/>
      <c r="AO55" s="76"/>
    </row>
    <row r="56" spans="16:41" x14ac:dyDescent="0.2">
      <c r="AN56" s="76"/>
      <c r="AO56" s="76"/>
    </row>
    <row r="57" spans="16:41" x14ac:dyDescent="0.2">
      <c r="AN57" s="76"/>
      <c r="AO57" s="76"/>
    </row>
    <row r="58" spans="16:41" x14ac:dyDescent="0.2">
      <c r="AN58" s="76"/>
      <c r="AO58" s="76"/>
    </row>
    <row r="59" spans="16:41" x14ac:dyDescent="0.2">
      <c r="AN59" s="76"/>
      <c r="AO59" s="76"/>
    </row>
    <row r="60" spans="16:41" x14ac:dyDescent="0.2">
      <c r="AN60" s="76"/>
      <c r="AO60" s="76"/>
    </row>
    <row r="61" spans="16:41" x14ac:dyDescent="0.2">
      <c r="AN61" s="76"/>
      <c r="AO61" s="76"/>
    </row>
    <row r="62" spans="16:41" x14ac:dyDescent="0.2">
      <c r="AN62" s="76"/>
      <c r="AO62" s="76"/>
    </row>
    <row r="63" spans="16:41" x14ac:dyDescent="0.2">
      <c r="AN63" s="76"/>
      <c r="AO63" s="76"/>
    </row>
    <row r="64" spans="16:41" x14ac:dyDescent="0.2">
      <c r="AN64" s="76"/>
      <c r="AO64" s="76"/>
    </row>
    <row r="65" spans="40:41" x14ac:dyDescent="0.2">
      <c r="AN65" s="76"/>
      <c r="AO65" s="76"/>
    </row>
  </sheetData>
  <mergeCells count="22">
    <mergeCell ref="B6:W6"/>
    <mergeCell ref="B7:W7"/>
    <mergeCell ref="B8:W8"/>
    <mergeCell ref="B9:B12"/>
    <mergeCell ref="N9:W9"/>
    <mergeCell ref="N10:Q10"/>
    <mergeCell ref="U10:U12"/>
    <mergeCell ref="V10:V12"/>
    <mergeCell ref="W10:W12"/>
    <mergeCell ref="N11:O11"/>
    <mergeCell ref="P11:Q11"/>
    <mergeCell ref="R11:S12"/>
    <mergeCell ref="T10:T12"/>
    <mergeCell ref="C9:L9"/>
    <mergeCell ref="C10:F10"/>
    <mergeCell ref="I10:I12"/>
    <mergeCell ref="J10:J12"/>
    <mergeCell ref="K10:K12"/>
    <mergeCell ref="L10:L12"/>
    <mergeCell ref="C11:D11"/>
    <mergeCell ref="E11:F11"/>
    <mergeCell ref="G11:H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61"/>
  <sheetViews>
    <sheetView zoomScaleNormal="100" zoomScaleSheetLayoutView="85" workbookViewId="0"/>
  </sheetViews>
  <sheetFormatPr baseColWidth="10" defaultRowHeight="12.75" x14ac:dyDescent="0.2"/>
  <cols>
    <col min="1" max="1" width="1.7109375" style="11" customWidth="1"/>
    <col min="2" max="2" width="58.28515625" style="11" customWidth="1"/>
    <col min="3" max="8" width="10.7109375" style="11" customWidth="1"/>
    <col min="9" max="9" width="12.7109375" style="10" customWidth="1"/>
    <col min="10" max="10" width="11.85546875" style="11" customWidth="1"/>
    <col min="11" max="12" width="13.7109375" style="11" customWidth="1"/>
    <col min="13" max="13" width="1.7109375" style="11" customWidth="1"/>
    <col min="14" max="19" width="10.7109375" style="11" customWidth="1"/>
    <col min="20" max="20" width="12.28515625" style="11" bestFit="1" customWidth="1"/>
    <col min="21" max="21" width="12" style="11" customWidth="1"/>
    <col min="22" max="23" width="13.7109375" style="11" customWidth="1"/>
    <col min="24" max="16384" width="11.42578125" style="11"/>
  </cols>
  <sheetData>
    <row r="6" spans="1:23" ht="15" x14ac:dyDescent="0.25">
      <c r="A6" s="46"/>
      <c r="B6" s="411" t="s">
        <v>10</v>
      </c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</row>
    <row r="7" spans="1:23" ht="15.75" customHeight="1" x14ac:dyDescent="0.2">
      <c r="A7" s="3"/>
      <c r="B7" s="370" t="s">
        <v>147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</row>
    <row r="8" spans="1:23" ht="15.75" customHeight="1" thickBot="1" x14ac:dyDescent="0.25">
      <c r="A8" s="163"/>
      <c r="B8" s="371" t="s">
        <v>218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</row>
    <row r="9" spans="1:23" ht="15.75" thickTop="1" x14ac:dyDescent="0.2">
      <c r="A9" s="154"/>
      <c r="B9" s="345" t="s">
        <v>138</v>
      </c>
      <c r="C9" s="412" t="s">
        <v>81</v>
      </c>
      <c r="D9" s="412"/>
      <c r="E9" s="412"/>
      <c r="F9" s="412"/>
      <c r="G9" s="412"/>
      <c r="H9" s="412"/>
      <c r="I9" s="412"/>
      <c r="J9" s="412"/>
      <c r="K9" s="412"/>
      <c r="L9" s="412"/>
      <c r="M9" s="154"/>
      <c r="N9" s="412" t="s">
        <v>80</v>
      </c>
      <c r="O9" s="412"/>
      <c r="P9" s="412"/>
      <c r="Q9" s="412"/>
      <c r="R9" s="412"/>
      <c r="S9" s="412"/>
      <c r="T9" s="412"/>
      <c r="U9" s="412"/>
      <c r="V9" s="412"/>
      <c r="W9" s="412"/>
    </row>
    <row r="10" spans="1:23" ht="36" x14ac:dyDescent="0.2">
      <c r="A10" s="23"/>
      <c r="B10" s="372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375" t="s">
        <v>28</v>
      </c>
      <c r="J10" s="364" t="s">
        <v>146</v>
      </c>
      <c r="K10" s="375" t="s">
        <v>136</v>
      </c>
      <c r="L10" s="375" t="s">
        <v>86</v>
      </c>
      <c r="M10" s="23"/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75" t="s">
        <v>28</v>
      </c>
      <c r="U10" s="364" t="s">
        <v>146</v>
      </c>
      <c r="V10" s="375" t="s">
        <v>136</v>
      </c>
      <c r="W10" s="375" t="s">
        <v>86</v>
      </c>
    </row>
    <row r="11" spans="1:23" s="23" customFormat="1" ht="14.25" customHeight="1" x14ac:dyDescent="0.2">
      <c r="B11" s="372"/>
      <c r="C11" s="413">
        <v>2008</v>
      </c>
      <c r="D11" s="413"/>
      <c r="E11" s="413">
        <v>2012</v>
      </c>
      <c r="F11" s="413"/>
      <c r="G11" s="375" t="s">
        <v>191</v>
      </c>
      <c r="H11" s="375"/>
      <c r="I11" s="364"/>
      <c r="J11" s="364"/>
      <c r="K11" s="364"/>
      <c r="L11" s="364"/>
      <c r="N11" s="413">
        <v>2008</v>
      </c>
      <c r="O11" s="413"/>
      <c r="P11" s="413">
        <v>2012</v>
      </c>
      <c r="Q11" s="413"/>
      <c r="R11" s="375" t="s">
        <v>191</v>
      </c>
      <c r="S11" s="375"/>
      <c r="T11" s="364"/>
      <c r="U11" s="364"/>
      <c r="V11" s="364"/>
      <c r="W11" s="364"/>
    </row>
    <row r="12" spans="1:23" ht="42" customHeight="1" thickBot="1" x14ac:dyDescent="0.25">
      <c r="A12" s="35"/>
      <c r="B12" s="346"/>
      <c r="C12" s="210" t="s">
        <v>77</v>
      </c>
      <c r="D12" s="210" t="s">
        <v>205</v>
      </c>
      <c r="E12" s="210" t="s">
        <v>77</v>
      </c>
      <c r="F12" s="274" t="s">
        <v>205</v>
      </c>
      <c r="G12" s="365"/>
      <c r="H12" s="365"/>
      <c r="I12" s="365"/>
      <c r="J12" s="365"/>
      <c r="K12" s="365"/>
      <c r="L12" s="365"/>
      <c r="M12" s="35"/>
      <c r="N12" s="210" t="s">
        <v>77</v>
      </c>
      <c r="O12" s="274" t="s">
        <v>205</v>
      </c>
      <c r="P12" s="210" t="s">
        <v>77</v>
      </c>
      <c r="Q12" s="274" t="s">
        <v>205</v>
      </c>
      <c r="R12" s="365"/>
      <c r="S12" s="365"/>
      <c r="T12" s="365"/>
      <c r="U12" s="365"/>
      <c r="V12" s="365"/>
      <c r="W12" s="365"/>
    </row>
    <row r="13" spans="1:23" x14ac:dyDescent="0.2">
      <c r="B13" s="9" t="s">
        <v>133</v>
      </c>
      <c r="C13" s="44"/>
      <c r="D13" s="44"/>
      <c r="E13" s="44"/>
      <c r="F13" s="44"/>
      <c r="G13" s="44"/>
      <c r="H13" s="44"/>
      <c r="I13" s="137"/>
      <c r="J13" s="44"/>
      <c r="K13" s="44"/>
      <c r="L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23" x14ac:dyDescent="0.2">
      <c r="B14" s="15" t="s">
        <v>27</v>
      </c>
      <c r="C14" s="278">
        <v>53.249942779541016</v>
      </c>
      <c r="D14" s="279">
        <v>0.49424371123313904</v>
      </c>
      <c r="E14" s="278">
        <v>53.653453826904297</v>
      </c>
      <c r="F14" s="279">
        <v>0.53161561489105225</v>
      </c>
      <c r="G14" s="278">
        <f t="shared" ref="G14:G19" si="0">-(C14-E14)</f>
        <v>0.40351104736328125</v>
      </c>
      <c r="H14" s="279">
        <f t="shared" ref="H14:H19" si="1">SQRT(D14*D14+F14*F14)</f>
        <v>0.72587327274772839</v>
      </c>
      <c r="I14" s="279">
        <f t="shared" ref="I14:I19" si="2">G14/H14</f>
        <v>0.55589737563393982</v>
      </c>
      <c r="J14" s="329">
        <f t="shared" ref="J14:J19" si="3">IF(I14&gt;0,(1-NORMSDIST(I14)),(NORMSDIST(I14)))</f>
        <v>0.28914050620115028</v>
      </c>
      <c r="K14" s="229" t="str">
        <f t="shared" ref="K14:K19" si="4">IF(J14&lt;0.05,  "Significativa","No significativa")</f>
        <v>No significativa</v>
      </c>
      <c r="L14" s="229" t="str">
        <f t="shared" ref="L14:L19" si="5">IF(K14="Significativa",IF(G14&lt;0,"Disminución","Aumento"),"Sin cambio")</f>
        <v>Sin cambio</v>
      </c>
      <c r="N14" s="278">
        <v>39.155132293701172</v>
      </c>
      <c r="O14" s="279">
        <v>0.37828275561332703</v>
      </c>
      <c r="P14" s="278">
        <v>41.1900634765625</v>
      </c>
      <c r="Q14" s="279">
        <v>0.40065827965736389</v>
      </c>
      <c r="R14" s="278">
        <f t="shared" ref="R14:R19" si="6">-(N14-P14)</f>
        <v>2.0349311828613281</v>
      </c>
      <c r="S14" s="279">
        <f t="shared" ref="S14:S19" si="7">SQRT(O14*O14+Q14*Q14)</f>
        <v>0.55102168764251969</v>
      </c>
      <c r="T14" s="279">
        <f t="shared" ref="T14:T19" si="8">R14/S14</f>
        <v>3.693014682539153</v>
      </c>
      <c r="U14" s="329">
        <f t="shared" ref="U14:U19" si="9">IF(T14&gt;0,(1-NORMSDIST(T14)),(NORMSDIST(T14)))</f>
        <v>1.1080561137766232E-4</v>
      </c>
      <c r="V14" s="227" t="str">
        <f t="shared" ref="V14:V19" si="10">IF(U14&lt;0.05,  "Significativa","No significativa")</f>
        <v>Significativa</v>
      </c>
      <c r="W14" s="227" t="str">
        <f t="shared" ref="W14:W19" si="11">IF(V14="Significativa",IF(R14&lt;0,"Disminución","Aumento"),"Sin cambio")</f>
        <v>Aumento</v>
      </c>
    </row>
    <row r="15" spans="1:23" ht="12.75" customHeight="1" x14ac:dyDescent="0.2">
      <c r="B15" s="15" t="s">
        <v>26</v>
      </c>
      <c r="C15" s="278">
        <v>40.068912506103516</v>
      </c>
      <c r="D15" s="279">
        <v>0.42362293601036072</v>
      </c>
      <c r="E15" s="278">
        <v>42.896923065185547</v>
      </c>
      <c r="F15" s="279">
        <v>0.4927176833152771</v>
      </c>
      <c r="G15" s="278">
        <f t="shared" si="0"/>
        <v>2.8280105590820313</v>
      </c>
      <c r="H15" s="279">
        <f t="shared" si="1"/>
        <v>0.6497900486815813</v>
      </c>
      <c r="I15" s="279">
        <f t="shared" si="2"/>
        <v>4.3521912421097273</v>
      </c>
      <c r="J15" s="329">
        <f t="shared" si="3"/>
        <v>6.7391805639305247E-6</v>
      </c>
      <c r="K15" s="229" t="str">
        <f t="shared" si="4"/>
        <v>Significativa</v>
      </c>
      <c r="L15" s="229" t="str">
        <f t="shared" si="5"/>
        <v>Aumento</v>
      </c>
      <c r="N15" s="278">
        <v>30.005683898925781</v>
      </c>
      <c r="O15" s="279">
        <v>0.30169627070426941</v>
      </c>
      <c r="P15" s="278">
        <v>33.263614654541016</v>
      </c>
      <c r="Q15" s="279">
        <v>0.34742382168769836</v>
      </c>
      <c r="R15" s="278">
        <f t="shared" si="6"/>
        <v>3.2579307556152344</v>
      </c>
      <c r="S15" s="279">
        <f t="shared" si="7"/>
        <v>0.46013471031095821</v>
      </c>
      <c r="T15" s="279">
        <f t="shared" si="8"/>
        <v>7.0803846843319658</v>
      </c>
      <c r="U15" s="329">
        <f t="shared" si="9"/>
        <v>7.1875838614232634E-13</v>
      </c>
      <c r="V15" s="227" t="str">
        <f t="shared" si="10"/>
        <v>Significativa</v>
      </c>
      <c r="W15" s="227" t="str">
        <f t="shared" si="11"/>
        <v>Aumento</v>
      </c>
    </row>
    <row r="16" spans="1:23" ht="12.75" customHeight="1" x14ac:dyDescent="0.2">
      <c r="B16" s="15" t="s">
        <v>25</v>
      </c>
      <c r="C16" s="278">
        <v>13.181029319763184</v>
      </c>
      <c r="D16" s="279">
        <v>0.42359843850135803</v>
      </c>
      <c r="E16" s="278">
        <v>10.75653076171875</v>
      </c>
      <c r="F16" s="279">
        <v>0.39439880847930908</v>
      </c>
      <c r="G16" s="278">
        <f t="shared" si="0"/>
        <v>-2.4244985580444336</v>
      </c>
      <c r="H16" s="279">
        <f t="shared" si="1"/>
        <v>0.57877980029600851</v>
      </c>
      <c r="I16" s="279">
        <f t="shared" si="2"/>
        <v>-4.1889826783941997</v>
      </c>
      <c r="J16" s="329">
        <f t="shared" si="3"/>
        <v>1.4010389238179966E-5</v>
      </c>
      <c r="K16" s="229" t="str">
        <f t="shared" si="4"/>
        <v>Significativa</v>
      </c>
      <c r="L16" s="229" t="str">
        <f t="shared" si="5"/>
        <v>Disminución</v>
      </c>
      <c r="N16" s="278">
        <v>9.149449348449707</v>
      </c>
      <c r="O16" s="279">
        <v>0.24443058669567108</v>
      </c>
      <c r="P16" s="278">
        <v>7.9264483451843262</v>
      </c>
      <c r="Q16" s="279">
        <v>0.22824171185493469</v>
      </c>
      <c r="R16" s="278">
        <f t="shared" si="6"/>
        <v>-1.2230010032653809</v>
      </c>
      <c r="S16" s="279">
        <f t="shared" si="7"/>
        <v>0.33442576267814805</v>
      </c>
      <c r="T16" s="279">
        <f t="shared" si="8"/>
        <v>-3.6570179087620089</v>
      </c>
      <c r="U16" s="329">
        <f t="shared" si="9"/>
        <v>1.2758327958590414E-4</v>
      </c>
      <c r="V16" s="227" t="str">
        <f t="shared" si="10"/>
        <v>Significativa</v>
      </c>
      <c r="W16" s="227" t="str">
        <f t="shared" si="11"/>
        <v>Disminución</v>
      </c>
    </row>
    <row r="17" spans="1:23" x14ac:dyDescent="0.2">
      <c r="B17" s="15" t="s">
        <v>24</v>
      </c>
      <c r="C17" s="278">
        <v>28.269660949707031</v>
      </c>
      <c r="D17" s="279">
        <v>0.392750084400177</v>
      </c>
      <c r="E17" s="278">
        <v>22.274307250976562</v>
      </c>
      <c r="F17" s="279">
        <v>0.40168777108192444</v>
      </c>
      <c r="G17" s="278">
        <f t="shared" si="0"/>
        <v>-5.9953536987304687</v>
      </c>
      <c r="H17" s="279">
        <f t="shared" si="1"/>
        <v>0.56178794418633682</v>
      </c>
      <c r="I17" s="279">
        <f t="shared" si="2"/>
        <v>-10.671915908437326</v>
      </c>
      <c r="J17" s="329">
        <f t="shared" si="3"/>
        <v>6.8878104481945117E-27</v>
      </c>
      <c r="K17" s="229" t="str">
        <f t="shared" si="4"/>
        <v>Significativa</v>
      </c>
      <c r="L17" s="229" t="str">
        <f t="shared" si="5"/>
        <v>Disminución</v>
      </c>
      <c r="N17" s="278">
        <v>34.530124664306641</v>
      </c>
      <c r="O17" s="279">
        <v>0.32314056158065796</v>
      </c>
      <c r="P17" s="278">
        <v>31.5919189453125</v>
      </c>
      <c r="Q17" s="279">
        <v>0.37145662307739258</v>
      </c>
      <c r="R17" s="278">
        <f t="shared" si="6"/>
        <v>-2.9382057189941406</v>
      </c>
      <c r="S17" s="279">
        <f t="shared" si="7"/>
        <v>0.49234118796493465</v>
      </c>
      <c r="T17" s="279">
        <f t="shared" si="8"/>
        <v>-5.9678243275543394</v>
      </c>
      <c r="U17" s="329">
        <f t="shared" si="9"/>
        <v>1.2021901577103141E-9</v>
      </c>
      <c r="V17" s="227" t="str">
        <f t="shared" si="10"/>
        <v>Significativa</v>
      </c>
      <c r="W17" s="227" t="str">
        <f t="shared" si="11"/>
        <v>Disminución</v>
      </c>
    </row>
    <row r="18" spans="1:23" x14ac:dyDescent="0.2">
      <c r="B18" s="15" t="s">
        <v>23</v>
      </c>
      <c r="C18" s="278">
        <v>4.8670949935913086</v>
      </c>
      <c r="D18" s="279">
        <v>0.1596589982509613</v>
      </c>
      <c r="E18" s="278">
        <v>7.5942897796630859</v>
      </c>
      <c r="F18" s="279">
        <v>0.23887194693088531</v>
      </c>
      <c r="G18" s="278">
        <f t="shared" si="0"/>
        <v>2.7271947860717773</v>
      </c>
      <c r="H18" s="279">
        <f t="shared" si="1"/>
        <v>0.28731655495820663</v>
      </c>
      <c r="I18" s="279">
        <f t="shared" si="2"/>
        <v>9.4919514347806313</v>
      </c>
      <c r="J18" s="329">
        <f t="shared" si="3"/>
        <v>0</v>
      </c>
      <c r="K18" s="229" t="str">
        <f t="shared" si="4"/>
        <v>Significativa</v>
      </c>
      <c r="L18" s="229" t="str">
        <f t="shared" si="5"/>
        <v>Aumento</v>
      </c>
      <c r="N18" s="278">
        <v>4.5861520767211914</v>
      </c>
      <c r="O18" s="279">
        <v>0.10598856210708618</v>
      </c>
      <c r="P18" s="278">
        <v>5.5967798233032227</v>
      </c>
      <c r="Q18" s="279">
        <v>0.14115649461746216</v>
      </c>
      <c r="R18" s="278">
        <f t="shared" si="6"/>
        <v>1.0106277465820313</v>
      </c>
      <c r="S18" s="279">
        <f t="shared" si="7"/>
        <v>0.17651835958397441</v>
      </c>
      <c r="T18" s="279">
        <f t="shared" si="8"/>
        <v>5.7253406895686059</v>
      </c>
      <c r="U18" s="329">
        <f t="shared" si="9"/>
        <v>5.1613187057597543E-9</v>
      </c>
      <c r="V18" s="227" t="str">
        <f t="shared" si="10"/>
        <v>Significativa</v>
      </c>
      <c r="W18" s="227" t="str">
        <f t="shared" si="11"/>
        <v>Aumento</v>
      </c>
    </row>
    <row r="19" spans="1:23" x14ac:dyDescent="0.2">
      <c r="B19" s="15" t="s">
        <v>76</v>
      </c>
      <c r="C19" s="278">
        <v>13.613303184509277</v>
      </c>
      <c r="D19" s="279">
        <v>0.2593180239200592</v>
      </c>
      <c r="E19" s="278">
        <v>16.477949142456055</v>
      </c>
      <c r="F19" s="279">
        <v>0.32541397213935852</v>
      </c>
      <c r="G19" s="278">
        <f t="shared" si="0"/>
        <v>2.8646459579467773</v>
      </c>
      <c r="H19" s="279">
        <f t="shared" si="1"/>
        <v>0.41610105839004974</v>
      </c>
      <c r="I19" s="279">
        <f t="shared" si="2"/>
        <v>6.8844957257029655</v>
      </c>
      <c r="J19" s="329">
        <f t="shared" si="3"/>
        <v>2.8996804957159839E-12</v>
      </c>
      <c r="K19" s="229" t="str">
        <f t="shared" si="4"/>
        <v>Significativa</v>
      </c>
      <c r="L19" s="229" t="str">
        <f t="shared" si="5"/>
        <v>Aumento</v>
      </c>
      <c r="N19" s="278">
        <v>21.72859001159668</v>
      </c>
      <c r="O19" s="279">
        <v>0.23825056850910187</v>
      </c>
      <c r="P19" s="278">
        <v>21.621236801147461</v>
      </c>
      <c r="Q19" s="279">
        <v>0.27093371748924255</v>
      </c>
      <c r="R19" s="278">
        <f t="shared" si="6"/>
        <v>-0.10735321044921875</v>
      </c>
      <c r="S19" s="279">
        <f t="shared" si="7"/>
        <v>0.36078859830578203</v>
      </c>
      <c r="T19" s="279">
        <f t="shared" si="8"/>
        <v>-0.29755156053527176</v>
      </c>
      <c r="U19" s="329">
        <f t="shared" si="9"/>
        <v>0.38302272489499989</v>
      </c>
      <c r="V19" s="227" t="str">
        <f t="shared" si="10"/>
        <v>No significativa</v>
      </c>
      <c r="W19" s="227" t="str">
        <f t="shared" si="11"/>
        <v>Sin cambio</v>
      </c>
    </row>
    <row r="20" spans="1:23" x14ac:dyDescent="0.2">
      <c r="B20" s="13" t="s">
        <v>22</v>
      </c>
      <c r="C20" s="280"/>
      <c r="D20" s="279"/>
      <c r="E20" s="280"/>
      <c r="F20" s="279"/>
      <c r="G20" s="279"/>
      <c r="H20" s="279"/>
      <c r="I20" s="279"/>
      <c r="J20" s="279"/>
      <c r="K20" s="241"/>
      <c r="L20" s="241"/>
      <c r="N20" s="280"/>
      <c r="O20" s="279"/>
      <c r="P20" s="280"/>
      <c r="Q20" s="279"/>
      <c r="R20" s="279"/>
      <c r="S20" s="279"/>
      <c r="T20" s="279"/>
      <c r="U20" s="279"/>
      <c r="V20" s="226"/>
      <c r="W20" s="226"/>
    </row>
    <row r="21" spans="1:23" x14ac:dyDescent="0.2">
      <c r="B21" s="10" t="s">
        <v>21</v>
      </c>
      <c r="C21" s="258">
        <v>81.519607543945312</v>
      </c>
      <c r="D21" s="279">
        <v>0.30947065353393555</v>
      </c>
      <c r="E21" s="258">
        <v>75.927764892578125</v>
      </c>
      <c r="F21" s="279">
        <v>0.39662519097328186</v>
      </c>
      <c r="G21" s="278">
        <f>-(C21-E21)</f>
        <v>-5.5918426513671875</v>
      </c>
      <c r="H21" s="279">
        <f>SQRT(D21*D21+F21*F21)</f>
        <v>0.50307417694939727</v>
      </c>
      <c r="I21" s="279">
        <f>G21/H21</f>
        <v>-11.115344232684903</v>
      </c>
      <c r="J21" s="329">
        <f>IF(I21&gt;0,(1-NORMSDIST(I21)),(NORMSDIST(I21)))</f>
        <v>5.2821208749559926E-29</v>
      </c>
      <c r="K21" s="229" t="str">
        <f>IF(J21&lt;0.05,  "Significativa","No significativa")</f>
        <v>Significativa</v>
      </c>
      <c r="L21" s="229" t="str">
        <f>IF(K21="Significativa",IF(G21&lt;0,"Disminución","Aumento"),"Sin cambio")</f>
        <v>Disminución</v>
      </c>
      <c r="N21" s="258">
        <v>73.685256958007813</v>
      </c>
      <c r="O21" s="279">
        <v>0.26107701659202576</v>
      </c>
      <c r="P21" s="258">
        <v>72.781982421875</v>
      </c>
      <c r="Q21" s="279">
        <v>0.29176351428031921</v>
      </c>
      <c r="R21" s="278">
        <f>-(N21-P21)</f>
        <v>-0.9032745361328125</v>
      </c>
      <c r="S21" s="279">
        <f>SQRT(O21*O21+Q21*Q21)</f>
        <v>0.39151903766968332</v>
      </c>
      <c r="T21" s="279">
        <f>R21/S21</f>
        <v>-2.3071024630349823</v>
      </c>
      <c r="U21" s="329">
        <f>IF(T21&gt;0,(1-NORMSDIST(T21)),(NORMSDIST(T21)))</f>
        <v>1.0524554342849966E-2</v>
      </c>
      <c r="V21" s="227" t="str">
        <f>IF(U21&lt;0.05,  "Significativa","No significativa")</f>
        <v>Significativa</v>
      </c>
      <c r="W21" s="227" t="str">
        <f>IF(V21="Significativa",IF(R21&lt;0,"Disminución","Aumento"),"Sin cambio")</f>
        <v>Disminución</v>
      </c>
    </row>
    <row r="22" spans="1:23" ht="12.75" customHeight="1" x14ac:dyDescent="0.2">
      <c r="B22" s="10" t="s">
        <v>20</v>
      </c>
      <c r="C22" s="258">
        <v>33.105842590332031</v>
      </c>
      <c r="D22" s="279">
        <v>0.5327383279800415</v>
      </c>
      <c r="E22" s="258">
        <v>22.683883666992187</v>
      </c>
      <c r="F22" s="279">
        <v>0.49330559372901917</v>
      </c>
      <c r="G22" s="278">
        <f>-(C22-E22)</f>
        <v>-10.421958923339844</v>
      </c>
      <c r="H22" s="279">
        <f>SQRT(D22*D22+F22*F22)</f>
        <v>0.72605821729618236</v>
      </c>
      <c r="I22" s="279">
        <f>G22/H22</f>
        <v>-14.354164273700924</v>
      </c>
      <c r="J22" s="329">
        <f>IF(I22&gt;0,(1-NORMSDIST(I22)),(NORMSDIST(I22)))</f>
        <v>5.016381677190157E-47</v>
      </c>
      <c r="K22" s="229" t="str">
        <f>IF(J22&lt;0.05,  "Significativa","No significativa")</f>
        <v>Significativa</v>
      </c>
      <c r="L22" s="229" t="str">
        <f>IF(K22="Significativa",IF(G22&lt;0,"Disminución","Aumento"),"Sin cambio")</f>
        <v>Disminución</v>
      </c>
      <c r="N22" s="258">
        <v>29.377996444702148</v>
      </c>
      <c r="O22" s="279">
        <v>0.35420840978622437</v>
      </c>
      <c r="P22" s="258">
        <v>21.167266845703125</v>
      </c>
      <c r="Q22" s="279">
        <v>0.33551305532455444</v>
      </c>
      <c r="R22" s="278">
        <f>-(N22-P22)</f>
        <v>-8.2107295989990234</v>
      </c>
      <c r="S22" s="279">
        <f>SQRT(O22*O22+Q22*Q22)</f>
        <v>0.48788585535604878</v>
      </c>
      <c r="T22" s="279">
        <f>R22/S22</f>
        <v>-16.82920197185673</v>
      </c>
      <c r="U22" s="329">
        <f>IF(T22&gt;0,(1-NORMSDIST(T22)),(NORMSDIST(T22)))</f>
        <v>7.4549046767401024E-64</v>
      </c>
      <c r="V22" s="227" t="str">
        <f>IF(U22&lt;0.05,  "Significativa","No significativa")</f>
        <v>Significativa</v>
      </c>
      <c r="W22" s="227" t="str">
        <f>IF(V22="Significativa",IF(R22&lt;0,"Disminución","Aumento"),"Sin cambio")</f>
        <v>Disminución</v>
      </c>
    </row>
    <row r="23" spans="1:23" x14ac:dyDescent="0.2">
      <c r="B23" s="12" t="s">
        <v>132</v>
      </c>
      <c r="C23" s="280"/>
      <c r="D23" s="279"/>
      <c r="E23" s="280"/>
      <c r="F23" s="279"/>
      <c r="G23" s="279"/>
      <c r="H23" s="279"/>
      <c r="I23" s="279"/>
      <c r="J23" s="279"/>
      <c r="K23" s="241"/>
      <c r="L23" s="241"/>
      <c r="N23" s="280"/>
      <c r="O23" s="279"/>
      <c r="P23" s="280"/>
      <c r="Q23" s="279"/>
      <c r="R23" s="279"/>
      <c r="S23" s="279"/>
      <c r="T23" s="279"/>
      <c r="U23" s="279"/>
      <c r="V23" s="226"/>
      <c r="W23" s="226"/>
    </row>
    <row r="24" spans="1:23" x14ac:dyDescent="0.2">
      <c r="B24" s="6" t="s">
        <v>19</v>
      </c>
      <c r="C24" s="258">
        <v>10.546304702758789</v>
      </c>
      <c r="D24" s="279">
        <v>0.19623976945877075</v>
      </c>
      <c r="E24" s="258">
        <v>8.4742059707641602</v>
      </c>
      <c r="F24" s="279">
        <v>0.19053646922111511</v>
      </c>
      <c r="G24" s="278">
        <f t="shared" ref="G24:G29" si="12">-(C24-E24)</f>
        <v>-2.0720987319946289</v>
      </c>
      <c r="H24" s="279">
        <f t="shared" ref="H24:H29" si="13">SQRT(D24*D24+F24*F24)</f>
        <v>0.27352183316964013</v>
      </c>
      <c r="I24" s="279">
        <f t="shared" ref="I24:I29" si="14">G24/H24</f>
        <v>-7.5756246146153128</v>
      </c>
      <c r="J24" s="329">
        <f t="shared" ref="J24:J29" si="15">IF(I24&gt;0,(1-NORMSDIST(I24)),(NORMSDIST(I24)))</f>
        <v>1.7870192880420189E-14</v>
      </c>
      <c r="K24" s="229" t="str">
        <f t="shared" ref="K24:K29" si="16">IF(J24&lt;0.05,  "Significativa","No significativa")</f>
        <v>Significativa</v>
      </c>
      <c r="L24" s="229" t="str">
        <f t="shared" ref="L24:L29" si="17">IF(K24="Significativa",IF(G24&lt;0,"Disminución","Aumento"),"Sin cambio")</f>
        <v>Disminución</v>
      </c>
      <c r="N24" s="258">
        <v>28.561262130737305</v>
      </c>
      <c r="O24" s="279">
        <v>0.27794399857521057</v>
      </c>
      <c r="P24" s="258">
        <v>24.674482345581055</v>
      </c>
      <c r="Q24" s="279">
        <v>0.26921620965003967</v>
      </c>
      <c r="R24" s="278">
        <f t="shared" ref="R24:R29" si="18">-(N24-P24)</f>
        <v>-3.88677978515625</v>
      </c>
      <c r="S24" s="279">
        <f t="shared" ref="S24:S29" si="19">SQRT(O24*O24+Q24*Q24)</f>
        <v>0.38694991133518919</v>
      </c>
      <c r="T24" s="279">
        <f t="shared" ref="T24:T29" si="20">R24/S24</f>
        <v>-10.044658678806076</v>
      </c>
      <c r="U24" s="329">
        <f t="shared" ref="U24:U29" si="21">IF(T24&gt;0,(1-NORMSDIST(T24)),(NORMSDIST(T24)))</f>
        <v>4.8491419547057653E-24</v>
      </c>
      <c r="V24" s="227" t="str">
        <f t="shared" ref="V24:V29" si="22">IF(U24&lt;0.05,  "Significativa","No significativa")</f>
        <v>Significativa</v>
      </c>
      <c r="W24" s="227" t="str">
        <f t="shared" ref="W24:W29" si="23">IF(V24="Significativa",IF(R24&lt;0,"Disminución","Aumento"),"Sin cambio")</f>
        <v>Disminución</v>
      </c>
    </row>
    <row r="25" spans="1:23" x14ac:dyDescent="0.2">
      <c r="B25" s="10" t="s">
        <v>18</v>
      </c>
      <c r="C25" s="258">
        <v>38.980178833007813</v>
      </c>
      <c r="D25" s="279">
        <v>0.51237982511520386</v>
      </c>
      <c r="E25" s="258">
        <v>19.702590942382813</v>
      </c>
      <c r="F25" s="279">
        <v>0.38436457514762878</v>
      </c>
      <c r="G25" s="278">
        <f t="shared" si="12"/>
        <v>-19.277587890625</v>
      </c>
      <c r="H25" s="279">
        <f t="shared" si="13"/>
        <v>0.64052260835469665</v>
      </c>
      <c r="I25" s="279">
        <f t="shared" si="14"/>
        <v>-30.096654886457681</v>
      </c>
      <c r="J25" s="329">
        <f t="shared" si="15"/>
        <v>2.6795860071812934E-199</v>
      </c>
      <c r="K25" s="229" t="str">
        <f t="shared" si="16"/>
        <v>Significativa</v>
      </c>
      <c r="L25" s="229" t="str">
        <f t="shared" si="17"/>
        <v>Disminución</v>
      </c>
      <c r="N25" s="258">
        <v>38.067295074462891</v>
      </c>
      <c r="O25" s="279">
        <v>0.34289619326591492</v>
      </c>
      <c r="P25" s="258">
        <v>22.473184585571289</v>
      </c>
      <c r="Q25" s="279">
        <v>0.28369665145874023</v>
      </c>
      <c r="R25" s="278">
        <f t="shared" si="18"/>
        <v>-15.594110488891602</v>
      </c>
      <c r="S25" s="279">
        <f t="shared" si="19"/>
        <v>0.44504110979229505</v>
      </c>
      <c r="T25" s="279">
        <f t="shared" si="20"/>
        <v>-35.039707896130139</v>
      </c>
      <c r="U25" s="329">
        <f t="shared" si="21"/>
        <v>2.7971247198059998E-269</v>
      </c>
      <c r="V25" s="227" t="str">
        <f t="shared" si="22"/>
        <v>Significativa</v>
      </c>
      <c r="W25" s="227" t="str">
        <f t="shared" si="23"/>
        <v>Disminución</v>
      </c>
    </row>
    <row r="26" spans="1:23" x14ac:dyDescent="0.2">
      <c r="B26" s="10" t="s">
        <v>17</v>
      </c>
      <c r="C26" s="258">
        <v>73.896339416503906</v>
      </c>
      <c r="D26" s="279">
        <v>0.37062668800354004</v>
      </c>
      <c r="E26" s="258">
        <v>65.591224670410156</v>
      </c>
      <c r="F26" s="279">
        <v>0.4799121618270874</v>
      </c>
      <c r="G26" s="278">
        <f t="shared" si="12"/>
        <v>-8.30511474609375</v>
      </c>
      <c r="H26" s="279">
        <f t="shared" si="13"/>
        <v>0.6063660816124381</v>
      </c>
      <c r="I26" s="279">
        <f t="shared" si="14"/>
        <v>-13.696535802281245</v>
      </c>
      <c r="J26" s="329">
        <f t="shared" si="15"/>
        <v>5.3242382153584093E-43</v>
      </c>
      <c r="K26" s="229" t="str">
        <f t="shared" si="16"/>
        <v>Significativa</v>
      </c>
      <c r="L26" s="229" t="str">
        <f t="shared" si="17"/>
        <v>Disminución</v>
      </c>
      <c r="N26" s="258">
        <v>59.842308044433594</v>
      </c>
      <c r="O26" s="279">
        <v>0.30135181546211243</v>
      </c>
      <c r="P26" s="258">
        <v>59.036754608154297</v>
      </c>
      <c r="Q26" s="279">
        <v>0.32519489526748657</v>
      </c>
      <c r="R26" s="278">
        <f t="shared" si="18"/>
        <v>-0.80555343627929688</v>
      </c>
      <c r="S26" s="279">
        <f t="shared" si="19"/>
        <v>0.44335610584533808</v>
      </c>
      <c r="T26" s="279">
        <f t="shared" si="20"/>
        <v>-1.8169444959901127</v>
      </c>
      <c r="U26" s="329">
        <f t="shared" si="21"/>
        <v>3.4612806263516274E-2</v>
      </c>
      <c r="V26" s="227" t="str">
        <f t="shared" si="22"/>
        <v>Significativa</v>
      </c>
      <c r="W26" s="227" t="str">
        <f t="shared" si="23"/>
        <v>Disminución</v>
      </c>
    </row>
    <row r="27" spans="1:23" x14ac:dyDescent="0.2">
      <c r="B27" s="10" t="s">
        <v>192</v>
      </c>
      <c r="C27" s="258">
        <v>23.027414321899414</v>
      </c>
      <c r="D27" s="279">
        <v>0.50007009506225586</v>
      </c>
      <c r="E27" s="258">
        <v>18.495382308959961</v>
      </c>
      <c r="F27" s="279">
        <v>0.47410684823989868</v>
      </c>
      <c r="G27" s="278">
        <f t="shared" si="12"/>
        <v>-4.5320320129394531</v>
      </c>
      <c r="H27" s="279">
        <f t="shared" si="13"/>
        <v>0.68909172359239956</v>
      </c>
      <c r="I27" s="279">
        <f t="shared" si="14"/>
        <v>-6.5768196856477816</v>
      </c>
      <c r="J27" s="329">
        <f t="shared" si="15"/>
        <v>2.4030851003150424E-11</v>
      </c>
      <c r="K27" s="229" t="str">
        <f t="shared" si="16"/>
        <v>Significativa</v>
      </c>
      <c r="L27" s="229" t="str">
        <f t="shared" si="17"/>
        <v>Disminución</v>
      </c>
      <c r="N27" s="258">
        <v>14.60319709777832</v>
      </c>
      <c r="O27" s="279">
        <v>0.31603103876113892</v>
      </c>
      <c r="P27" s="258">
        <v>11.058526039123535</v>
      </c>
      <c r="Q27" s="279">
        <v>0.26826372742652893</v>
      </c>
      <c r="R27" s="278">
        <f t="shared" si="18"/>
        <v>-3.5446710586547852</v>
      </c>
      <c r="S27" s="279">
        <f t="shared" si="19"/>
        <v>0.41453714539618702</v>
      </c>
      <c r="T27" s="279">
        <f t="shared" si="20"/>
        <v>-8.550912983363709</v>
      </c>
      <c r="U27" s="329">
        <f t="shared" si="21"/>
        <v>6.1059332959669068E-18</v>
      </c>
      <c r="V27" s="227" t="str">
        <f t="shared" si="22"/>
        <v>Significativa</v>
      </c>
      <c r="W27" s="227" t="str">
        <f t="shared" si="23"/>
        <v>Disminución</v>
      </c>
    </row>
    <row r="28" spans="1:23" x14ac:dyDescent="0.2">
      <c r="B28" s="10" t="s">
        <v>16</v>
      </c>
      <c r="C28" s="258">
        <v>23.162967681884766</v>
      </c>
      <c r="D28" s="279">
        <v>0.62946051359176636</v>
      </c>
      <c r="E28" s="258">
        <v>17.807046890258789</v>
      </c>
      <c r="F28" s="279">
        <v>0.62116783857345581</v>
      </c>
      <c r="G28" s="278">
        <f t="shared" si="12"/>
        <v>-5.3559207916259766</v>
      </c>
      <c r="H28" s="279">
        <f t="shared" si="13"/>
        <v>0.88434722923138576</v>
      </c>
      <c r="I28" s="279">
        <f t="shared" si="14"/>
        <v>-6.0563550318136663</v>
      </c>
      <c r="J28" s="329">
        <f t="shared" si="15"/>
        <v>6.9620253939520057E-10</v>
      </c>
      <c r="K28" s="229" t="str">
        <f t="shared" si="16"/>
        <v>Significativa</v>
      </c>
      <c r="L28" s="229" t="str">
        <f t="shared" si="17"/>
        <v>Disminución</v>
      </c>
      <c r="N28" s="258">
        <v>16.924921035766602</v>
      </c>
      <c r="O28" s="279">
        <v>0.43124890327453613</v>
      </c>
      <c r="P28" s="258">
        <v>13.605144500732422</v>
      </c>
      <c r="Q28" s="279">
        <v>0.44614315032958984</v>
      </c>
      <c r="R28" s="278">
        <f t="shared" si="18"/>
        <v>-3.3197765350341797</v>
      </c>
      <c r="S28" s="279">
        <f t="shared" si="19"/>
        <v>0.62049925637465608</v>
      </c>
      <c r="T28" s="279">
        <f t="shared" si="20"/>
        <v>-5.3501700460213053</v>
      </c>
      <c r="U28" s="329">
        <f t="shared" si="21"/>
        <v>4.3935812892199302E-8</v>
      </c>
      <c r="V28" s="227" t="str">
        <f t="shared" si="22"/>
        <v>Significativa</v>
      </c>
      <c r="W28" s="227" t="str">
        <f t="shared" si="23"/>
        <v>Disminución</v>
      </c>
    </row>
    <row r="29" spans="1:23" x14ac:dyDescent="0.2">
      <c r="B29" s="10" t="s">
        <v>128</v>
      </c>
      <c r="C29" s="258">
        <v>25.692108154296875</v>
      </c>
      <c r="D29" s="279">
        <v>0.46332260966300964</v>
      </c>
      <c r="E29" s="258">
        <v>28.156381607055664</v>
      </c>
      <c r="F29" s="279">
        <v>0.4886786937713623</v>
      </c>
      <c r="G29" s="278">
        <f t="shared" si="12"/>
        <v>2.4642734527587891</v>
      </c>
      <c r="H29" s="279">
        <f t="shared" si="13"/>
        <v>0.67340530616488792</v>
      </c>
      <c r="I29" s="279">
        <f t="shared" si="14"/>
        <v>3.6594209017940154</v>
      </c>
      <c r="J29" s="329">
        <f t="shared" si="15"/>
        <v>1.2639292626248633E-4</v>
      </c>
      <c r="K29" s="229" t="str">
        <f t="shared" si="16"/>
        <v>Significativa</v>
      </c>
      <c r="L29" s="229" t="str">
        <f t="shared" si="17"/>
        <v>Aumento</v>
      </c>
      <c r="N29" s="258">
        <v>19.452287673950195</v>
      </c>
      <c r="O29" s="279">
        <v>0.32178080081939697</v>
      </c>
      <c r="P29" s="258">
        <v>20.871503829956055</v>
      </c>
      <c r="Q29" s="279">
        <v>0.32156199216842651</v>
      </c>
      <c r="R29" s="278">
        <f t="shared" si="18"/>
        <v>1.4192161560058594</v>
      </c>
      <c r="S29" s="279">
        <f t="shared" si="19"/>
        <v>0.45491207786043625</v>
      </c>
      <c r="T29" s="279">
        <f t="shared" si="20"/>
        <v>3.1197592349730154</v>
      </c>
      <c r="U29" s="329">
        <f t="shared" si="21"/>
        <v>9.0499458116943821E-4</v>
      </c>
      <c r="V29" s="227" t="str">
        <f t="shared" si="22"/>
        <v>Significativa</v>
      </c>
      <c r="W29" s="227" t="str">
        <f t="shared" si="23"/>
        <v>Aumento</v>
      </c>
    </row>
    <row r="30" spans="1:23" ht="12.75" customHeight="1" x14ac:dyDescent="0.2">
      <c r="B30" s="9" t="s">
        <v>14</v>
      </c>
      <c r="C30" s="258"/>
      <c r="D30" s="279"/>
      <c r="E30" s="258"/>
      <c r="F30" s="279"/>
      <c r="G30" s="279"/>
      <c r="H30" s="279"/>
      <c r="I30" s="279"/>
      <c r="J30" s="279"/>
      <c r="K30" s="241"/>
      <c r="L30" s="241"/>
      <c r="N30" s="258"/>
      <c r="O30" s="279"/>
      <c r="P30" s="258"/>
      <c r="Q30" s="279"/>
      <c r="R30" s="279"/>
      <c r="S30" s="279"/>
      <c r="T30" s="279"/>
      <c r="U30" s="279"/>
      <c r="V30" s="226"/>
      <c r="W30" s="226"/>
    </row>
    <row r="31" spans="1:23" x14ac:dyDescent="0.2">
      <c r="B31" s="6" t="s">
        <v>187</v>
      </c>
      <c r="C31" s="258">
        <v>21.332019805908203</v>
      </c>
      <c r="D31" s="279">
        <v>0.48043867945671082</v>
      </c>
      <c r="E31" s="258">
        <v>25.426023483276367</v>
      </c>
      <c r="F31" s="279">
        <v>0.49956703186035156</v>
      </c>
      <c r="G31" s="278">
        <f>-(C31-E31)</f>
        <v>4.0940036773681641</v>
      </c>
      <c r="H31" s="279">
        <f>SQRT(D31*D31+F31*F31)</f>
        <v>0.69310067381288099</v>
      </c>
      <c r="I31" s="279">
        <f>G31/H31</f>
        <v>5.9067951194539416</v>
      </c>
      <c r="J31" s="329">
        <f>IF(I31&gt;0,(1-NORMSDIST(I31)),(NORMSDIST(I31)))</f>
        <v>1.7441356137126718E-9</v>
      </c>
      <c r="K31" s="229" t="str">
        <f>IF(J31&lt;0.05,  "Significativa","No significativa")</f>
        <v>Significativa</v>
      </c>
      <c r="L31" s="229" t="str">
        <f>IF(K31="Significativa",IF(G31&lt;0,"Disminución","Aumento"),"Sin cambio")</f>
        <v>Aumento</v>
      </c>
      <c r="N31" s="258">
        <v>14.096554756164551</v>
      </c>
      <c r="O31" s="279">
        <v>0.28181657195091248</v>
      </c>
      <c r="P31" s="258">
        <v>17.327320098876953</v>
      </c>
      <c r="Q31" s="279">
        <v>0.31603613495826721</v>
      </c>
      <c r="R31" s="278">
        <f>-(N31-P31)</f>
        <v>3.2307653427124023</v>
      </c>
      <c r="S31" s="279">
        <f>SQRT(O31*O31+Q31*Q31)</f>
        <v>0.42343762093787074</v>
      </c>
      <c r="T31" s="279">
        <f>R31/S31</f>
        <v>7.6298495527076451</v>
      </c>
      <c r="U31" s="329">
        <f>IF(T31&gt;0,(1-NORMSDIST(T31)),(NORMSDIST(T31)))</f>
        <v>1.1768364061026659E-14</v>
      </c>
      <c r="V31" s="227" t="str">
        <f>IF(U31&lt;0.05,  "Significativa","No significativa")</f>
        <v>Significativa</v>
      </c>
      <c r="W31" s="227" t="str">
        <f>IF(V31="Significativa",IF(R31&lt;0,"Disminución","Aumento"),"Sin cambio")</f>
        <v>Aumento</v>
      </c>
    </row>
    <row r="32" spans="1:23" ht="13.5" thickBot="1" x14ac:dyDescent="0.25">
      <c r="A32" s="28"/>
      <c r="B32" s="150" t="s">
        <v>188</v>
      </c>
      <c r="C32" s="281">
        <v>58.117038726806641</v>
      </c>
      <c r="D32" s="282">
        <v>0.47818022966384888</v>
      </c>
      <c r="E32" s="281">
        <v>61.247749328613281</v>
      </c>
      <c r="F32" s="282">
        <v>0.51052397489547729</v>
      </c>
      <c r="G32" s="285">
        <f>-(C32-E32)</f>
        <v>3.1307106018066406</v>
      </c>
      <c r="H32" s="282">
        <f>SQRT(D32*D32+F32*F32)</f>
        <v>0.69949343169500111</v>
      </c>
      <c r="I32" s="282">
        <f>G32/H32</f>
        <v>4.4756826296715229</v>
      </c>
      <c r="J32" s="336">
        <f>IF(I32&gt;0,(1-NORMSDIST(I32)),(NORMSDIST(I32)))</f>
        <v>3.808377906033833E-6</v>
      </c>
      <c r="K32" s="230" t="str">
        <f>IF(J32&lt;0.05,  "Significativa","No significativa")</f>
        <v>Significativa</v>
      </c>
      <c r="L32" s="230" t="str">
        <f>IF(K32="Significativa",IF(G32&lt;0,"Disminución","Aumento"),"Sin cambio")</f>
        <v>Aumento</v>
      </c>
      <c r="M32" s="28"/>
      <c r="N32" s="281">
        <v>43.741287231445313</v>
      </c>
      <c r="O32" s="282">
        <v>0.38268664479255676</v>
      </c>
      <c r="P32" s="281">
        <v>46.786846160888672</v>
      </c>
      <c r="Q32" s="282">
        <v>0.41910275816917419</v>
      </c>
      <c r="R32" s="285">
        <f>-(N32-P32)</f>
        <v>3.0455589294433594</v>
      </c>
      <c r="S32" s="282">
        <f>SQRT(O32*O32+Q32*Q32)</f>
        <v>0.56753518834306105</v>
      </c>
      <c r="T32" s="282">
        <f>R32/S32</f>
        <v>5.3662909225681243</v>
      </c>
      <c r="U32" s="336">
        <f>IF(T32&gt;0,(1-NORMSDIST(T32)),(NORMSDIST(T32)))</f>
        <v>4.0186133976050087E-8</v>
      </c>
      <c r="V32" s="228" t="str">
        <f>IF(U32&lt;0.05,  "Significativa","No significativa")</f>
        <v>Significativa</v>
      </c>
      <c r="W32" s="228" t="str">
        <f>IF(V32="Significativa",IF(R32&lt;0,"Disminución","Aumento"),"Sin cambio")</f>
        <v>Aumento</v>
      </c>
    </row>
    <row r="33" spans="2:38" ht="12.75" customHeight="1" thickTop="1" x14ac:dyDescent="0.2">
      <c r="B33" s="118" t="s">
        <v>204</v>
      </c>
      <c r="P33" s="4"/>
      <c r="Q33" s="4"/>
    </row>
    <row r="34" spans="2:38" x14ac:dyDescent="0.2">
      <c r="B34" s="83" t="s">
        <v>163</v>
      </c>
      <c r="P34" s="4"/>
      <c r="Q34" s="4"/>
    </row>
    <row r="35" spans="2:38" x14ac:dyDescent="0.2">
      <c r="B35" s="117"/>
      <c r="P35" s="4"/>
      <c r="Q35" s="4"/>
      <c r="AD35" s="76"/>
      <c r="AE35" s="76"/>
      <c r="AK35" s="76"/>
      <c r="AL35" s="76"/>
    </row>
    <row r="36" spans="2:38" x14ac:dyDescent="0.2">
      <c r="P36" s="4"/>
      <c r="Q36" s="4"/>
      <c r="AD36" s="76"/>
      <c r="AE36" s="76"/>
      <c r="AK36" s="76"/>
      <c r="AL36" s="76"/>
    </row>
    <row r="37" spans="2:38" x14ac:dyDescent="0.2">
      <c r="E37" s="4"/>
      <c r="F37" s="4"/>
      <c r="P37" s="4"/>
      <c r="Q37" s="4"/>
      <c r="AD37" s="76"/>
      <c r="AE37" s="76"/>
      <c r="AK37" s="76"/>
      <c r="AL37" s="76"/>
    </row>
    <row r="38" spans="2:38" x14ac:dyDescent="0.2">
      <c r="E38" s="4"/>
      <c r="F38" s="4"/>
      <c r="P38" s="4"/>
      <c r="Q38" s="4"/>
      <c r="AD38" s="76"/>
      <c r="AE38" s="76"/>
      <c r="AK38" s="76"/>
      <c r="AL38" s="76"/>
    </row>
    <row r="39" spans="2:38" x14ac:dyDescent="0.2">
      <c r="E39" s="4"/>
      <c r="F39" s="4"/>
      <c r="P39" s="4"/>
      <c r="Q39" s="4"/>
      <c r="AD39" s="76"/>
      <c r="AE39" s="76"/>
      <c r="AK39" s="76"/>
      <c r="AL39" s="76"/>
    </row>
    <row r="40" spans="2:38" x14ac:dyDescent="0.2">
      <c r="E40" s="4"/>
      <c r="F40" s="4"/>
      <c r="P40" s="4"/>
      <c r="Q40" s="4"/>
      <c r="AD40" s="76"/>
      <c r="AE40" s="76"/>
      <c r="AK40" s="76"/>
      <c r="AL40" s="76"/>
    </row>
    <row r="41" spans="2:38" x14ac:dyDescent="0.2">
      <c r="E41" s="4"/>
      <c r="F41" s="4"/>
      <c r="P41" s="4"/>
      <c r="Q41" s="4"/>
      <c r="AD41" s="76"/>
      <c r="AE41" s="76"/>
      <c r="AK41" s="76"/>
      <c r="AL41" s="76"/>
    </row>
    <row r="42" spans="2:38" x14ac:dyDescent="0.2">
      <c r="E42" s="4"/>
      <c r="F42" s="4"/>
      <c r="P42" s="4"/>
      <c r="Q42" s="4"/>
      <c r="AD42" s="76"/>
      <c r="AE42" s="76"/>
      <c r="AK42" s="76"/>
      <c r="AL42" s="76"/>
    </row>
    <row r="43" spans="2:38" x14ac:dyDescent="0.2">
      <c r="E43" s="4"/>
      <c r="F43" s="4"/>
      <c r="P43" s="4"/>
      <c r="Q43" s="4"/>
      <c r="AD43" s="76"/>
      <c r="AE43" s="76"/>
      <c r="AK43" s="76"/>
      <c r="AL43" s="76"/>
    </row>
    <row r="44" spans="2:38" x14ac:dyDescent="0.2">
      <c r="E44" s="4"/>
      <c r="F44" s="4"/>
      <c r="P44" s="4"/>
      <c r="Q44" s="4"/>
      <c r="AD44" s="76"/>
      <c r="AE44" s="76"/>
      <c r="AK44" s="76"/>
      <c r="AL44" s="76"/>
    </row>
    <row r="45" spans="2:38" x14ac:dyDescent="0.2">
      <c r="E45" s="4"/>
      <c r="F45" s="4"/>
      <c r="P45" s="4"/>
      <c r="Q45" s="4"/>
      <c r="AD45" s="76"/>
      <c r="AE45" s="76"/>
      <c r="AK45" s="76"/>
      <c r="AL45" s="76"/>
    </row>
    <row r="46" spans="2:38" x14ac:dyDescent="0.2">
      <c r="E46" s="4"/>
      <c r="F46" s="4"/>
      <c r="P46" s="4"/>
      <c r="Q46" s="4"/>
      <c r="AD46" s="76"/>
      <c r="AE46" s="76"/>
      <c r="AK46" s="76"/>
      <c r="AL46" s="76"/>
    </row>
    <row r="47" spans="2:38" x14ac:dyDescent="0.2">
      <c r="E47" s="4"/>
      <c r="F47" s="4"/>
      <c r="P47" s="4"/>
      <c r="Q47" s="4"/>
      <c r="AD47" s="76"/>
      <c r="AE47" s="76"/>
      <c r="AK47" s="76"/>
      <c r="AL47" s="76"/>
    </row>
    <row r="48" spans="2:38" x14ac:dyDescent="0.2">
      <c r="E48" s="4"/>
      <c r="F48" s="4"/>
      <c r="P48" s="4"/>
      <c r="Q48" s="4"/>
      <c r="AD48" s="76"/>
      <c r="AE48" s="76"/>
      <c r="AK48" s="76"/>
      <c r="AL48" s="76"/>
    </row>
    <row r="49" spans="5:38" x14ac:dyDescent="0.2">
      <c r="E49" s="4"/>
      <c r="F49" s="4"/>
      <c r="AD49" s="76"/>
      <c r="AE49" s="76"/>
      <c r="AK49" s="76"/>
      <c r="AL49" s="76"/>
    </row>
    <row r="50" spans="5:38" x14ac:dyDescent="0.2">
      <c r="E50" s="4"/>
      <c r="F50" s="4"/>
      <c r="AD50" s="76"/>
      <c r="AE50" s="76"/>
      <c r="AK50" s="76"/>
      <c r="AL50" s="76"/>
    </row>
    <row r="51" spans="5:38" x14ac:dyDescent="0.2">
      <c r="E51" s="4"/>
      <c r="F51" s="4"/>
      <c r="AD51" s="76"/>
      <c r="AE51" s="76"/>
      <c r="AK51" s="76"/>
      <c r="AL51" s="76"/>
    </row>
    <row r="52" spans="5:38" x14ac:dyDescent="0.2">
      <c r="E52" s="4"/>
      <c r="F52" s="4"/>
      <c r="AD52" s="76"/>
      <c r="AE52" s="76"/>
      <c r="AK52" s="76"/>
      <c r="AL52" s="76"/>
    </row>
    <row r="53" spans="5:38" x14ac:dyDescent="0.2">
      <c r="AD53" s="76"/>
      <c r="AE53" s="76"/>
      <c r="AK53" s="76"/>
      <c r="AL53" s="76"/>
    </row>
    <row r="54" spans="5:38" x14ac:dyDescent="0.2">
      <c r="AD54" s="76"/>
      <c r="AE54" s="76"/>
      <c r="AK54" s="76"/>
      <c r="AL54" s="76"/>
    </row>
    <row r="55" spans="5:38" x14ac:dyDescent="0.2">
      <c r="AD55" s="76"/>
      <c r="AE55" s="76"/>
      <c r="AK55" s="76"/>
      <c r="AL55" s="76"/>
    </row>
    <row r="56" spans="5:38" x14ac:dyDescent="0.2">
      <c r="AD56" s="76"/>
      <c r="AE56" s="76"/>
      <c r="AK56" s="76"/>
      <c r="AL56" s="76"/>
    </row>
    <row r="57" spans="5:38" x14ac:dyDescent="0.2">
      <c r="AD57" s="76"/>
      <c r="AE57" s="76"/>
      <c r="AK57" s="76"/>
      <c r="AL57" s="76"/>
    </row>
    <row r="58" spans="5:38" x14ac:dyDescent="0.2">
      <c r="AD58" s="76"/>
      <c r="AE58" s="76"/>
      <c r="AK58" s="76"/>
      <c r="AL58" s="76"/>
    </row>
    <row r="59" spans="5:38" x14ac:dyDescent="0.2">
      <c r="AD59" s="76"/>
      <c r="AE59" s="76"/>
      <c r="AK59" s="76"/>
      <c r="AL59" s="76"/>
    </row>
    <row r="60" spans="5:38" x14ac:dyDescent="0.2">
      <c r="AD60" s="76"/>
      <c r="AE60" s="76"/>
      <c r="AK60" s="76"/>
      <c r="AL60" s="76"/>
    </row>
    <row r="61" spans="5:38" x14ac:dyDescent="0.2">
      <c r="AD61" s="76"/>
      <c r="AE61" s="76"/>
      <c r="AK61" s="76"/>
      <c r="AL61" s="76"/>
    </row>
  </sheetData>
  <mergeCells count="22">
    <mergeCell ref="B6:W6"/>
    <mergeCell ref="B7:W7"/>
    <mergeCell ref="B8:W8"/>
    <mergeCell ref="C9:L9"/>
    <mergeCell ref="N9:W9"/>
    <mergeCell ref="B9:B12"/>
    <mergeCell ref="R11:S12"/>
    <mergeCell ref="C10:F10"/>
    <mergeCell ref="J10:J12"/>
    <mergeCell ref="G11:H12"/>
    <mergeCell ref="U10:U12"/>
    <mergeCell ref="C11:D11"/>
    <mergeCell ref="E11:F11"/>
    <mergeCell ref="N10:Q10"/>
    <mergeCell ref="N11:O11"/>
    <mergeCell ref="P11:Q11"/>
    <mergeCell ref="I10:I12"/>
    <mergeCell ref="K10:K12"/>
    <mergeCell ref="L10:L12"/>
    <mergeCell ref="V10:V12"/>
    <mergeCell ref="W10:W12"/>
    <mergeCell ref="T10:T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T61"/>
  <sheetViews>
    <sheetView zoomScaleNormal="100" zoomScaleSheetLayoutView="85" workbookViewId="0"/>
  </sheetViews>
  <sheetFormatPr baseColWidth="10" defaultRowHeight="12.75" x14ac:dyDescent="0.2"/>
  <cols>
    <col min="1" max="1" width="1.7109375" style="11" customWidth="1"/>
    <col min="2" max="2" width="58.28515625" style="11" customWidth="1"/>
    <col min="3" max="8" width="10.7109375" style="11" customWidth="1"/>
    <col min="9" max="9" width="11.28515625" style="11" bestFit="1" customWidth="1"/>
    <col min="10" max="10" width="11.42578125" style="11" customWidth="1"/>
    <col min="11" max="12" width="13.7109375" style="11" customWidth="1"/>
    <col min="13" max="13" width="1.7109375" style="11" customWidth="1"/>
    <col min="14" max="19" width="10.7109375" style="11" customWidth="1"/>
    <col min="20" max="20" width="12.28515625" style="11" bestFit="1" customWidth="1"/>
    <col min="21" max="21" width="12.28515625" style="11" customWidth="1"/>
    <col min="22" max="23" width="13.7109375" style="11" customWidth="1"/>
    <col min="24" max="16384" width="11.42578125" style="11"/>
  </cols>
  <sheetData>
    <row r="6" spans="1:23" ht="15" x14ac:dyDescent="0.25">
      <c r="A6" s="46"/>
      <c r="B6" s="411" t="s">
        <v>11</v>
      </c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</row>
    <row r="7" spans="1:23" ht="15.75" customHeight="1" x14ac:dyDescent="0.2">
      <c r="A7" s="3"/>
      <c r="B7" s="370" t="s">
        <v>147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</row>
    <row r="8" spans="1:23" ht="15.75" customHeight="1" thickBot="1" x14ac:dyDescent="0.25">
      <c r="A8" s="163"/>
      <c r="B8" s="371" t="s">
        <v>219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</row>
    <row r="9" spans="1:23" ht="12.75" customHeight="1" thickTop="1" x14ac:dyDescent="0.2">
      <c r="A9" s="154"/>
      <c r="B9" s="345" t="s">
        <v>138</v>
      </c>
      <c r="C9" s="412" t="s">
        <v>79</v>
      </c>
      <c r="D9" s="412"/>
      <c r="E9" s="412"/>
      <c r="F9" s="412"/>
      <c r="G9" s="412"/>
      <c r="H9" s="412"/>
      <c r="I9" s="412"/>
      <c r="J9" s="412"/>
      <c r="K9" s="412"/>
      <c r="L9" s="412"/>
      <c r="M9" s="154"/>
      <c r="N9" s="412" t="s">
        <v>78</v>
      </c>
      <c r="O9" s="412"/>
      <c r="P9" s="412"/>
      <c r="Q9" s="412"/>
      <c r="R9" s="412"/>
      <c r="S9" s="412"/>
      <c r="T9" s="412"/>
      <c r="U9" s="412"/>
      <c r="V9" s="412"/>
      <c r="W9" s="412"/>
    </row>
    <row r="10" spans="1:23" ht="36" x14ac:dyDescent="0.2">
      <c r="A10" s="23"/>
      <c r="B10" s="372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375" t="s">
        <v>28</v>
      </c>
      <c r="J10" s="364" t="s">
        <v>146</v>
      </c>
      <c r="K10" s="375" t="s">
        <v>136</v>
      </c>
      <c r="L10" s="375" t="s">
        <v>86</v>
      </c>
      <c r="M10" s="23"/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75" t="s">
        <v>28</v>
      </c>
      <c r="U10" s="364" t="s">
        <v>146</v>
      </c>
      <c r="V10" s="375" t="s">
        <v>136</v>
      </c>
      <c r="W10" s="375" t="s">
        <v>86</v>
      </c>
    </row>
    <row r="11" spans="1:23" s="23" customFormat="1" ht="14.25" customHeight="1" x14ac:dyDescent="0.2">
      <c r="B11" s="372"/>
      <c r="C11" s="413">
        <v>2008</v>
      </c>
      <c r="D11" s="413"/>
      <c r="E11" s="413">
        <v>2012</v>
      </c>
      <c r="F11" s="413"/>
      <c r="G11" s="375" t="s">
        <v>191</v>
      </c>
      <c r="H11" s="375"/>
      <c r="I11" s="364"/>
      <c r="J11" s="364"/>
      <c r="K11" s="364"/>
      <c r="L11" s="364"/>
      <c r="N11" s="413">
        <v>2008</v>
      </c>
      <c r="O11" s="413"/>
      <c r="P11" s="413">
        <v>2012</v>
      </c>
      <c r="Q11" s="413"/>
      <c r="R11" s="375" t="s">
        <v>191</v>
      </c>
      <c r="S11" s="375"/>
      <c r="T11" s="364"/>
      <c r="U11" s="364"/>
      <c r="V11" s="364"/>
      <c r="W11" s="364"/>
    </row>
    <row r="12" spans="1:23" ht="42" customHeight="1" thickBot="1" x14ac:dyDescent="0.25">
      <c r="A12" s="35"/>
      <c r="B12" s="346"/>
      <c r="C12" s="210" t="s">
        <v>77</v>
      </c>
      <c r="D12" s="274" t="s">
        <v>144</v>
      </c>
      <c r="E12" s="210" t="s">
        <v>77</v>
      </c>
      <c r="F12" s="274" t="s">
        <v>144</v>
      </c>
      <c r="G12" s="365"/>
      <c r="H12" s="365"/>
      <c r="I12" s="365"/>
      <c r="J12" s="365"/>
      <c r="K12" s="365"/>
      <c r="L12" s="365"/>
      <c r="M12" s="35"/>
      <c r="N12" s="210" t="s">
        <v>77</v>
      </c>
      <c r="O12" s="274" t="s">
        <v>144</v>
      </c>
      <c r="P12" s="210" t="s">
        <v>77</v>
      </c>
      <c r="Q12" s="210" t="s">
        <v>144</v>
      </c>
      <c r="R12" s="365"/>
      <c r="S12" s="365"/>
      <c r="T12" s="365"/>
      <c r="U12" s="365"/>
      <c r="V12" s="365"/>
      <c r="W12" s="365"/>
    </row>
    <row r="13" spans="1:23" x14ac:dyDescent="0.2">
      <c r="B13" s="9" t="s">
        <v>133</v>
      </c>
      <c r="C13" s="44"/>
      <c r="D13" s="44"/>
      <c r="E13" s="44"/>
      <c r="F13" s="44"/>
      <c r="G13" s="44"/>
      <c r="H13" s="44"/>
      <c r="I13" s="44"/>
      <c r="J13" s="44"/>
      <c r="K13" s="77"/>
      <c r="L13" s="77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23" x14ac:dyDescent="0.2">
      <c r="B14" s="15" t="s">
        <v>27</v>
      </c>
      <c r="C14" s="278">
        <v>44.871990203857422</v>
      </c>
      <c r="D14" s="279">
        <v>0.6594846248626709</v>
      </c>
      <c r="E14" s="278">
        <v>45.730503082275391</v>
      </c>
      <c r="F14" s="279">
        <v>0.72612452507019043</v>
      </c>
      <c r="G14" s="278">
        <f t="shared" ref="G14:G19" si="0">-(C14-E14)</f>
        <v>0.85851287841796875</v>
      </c>
      <c r="H14" s="279">
        <f t="shared" ref="H14:H19" si="1">SQRT(D14*D14+F14*F14)</f>
        <v>0.98090610984878024</v>
      </c>
      <c r="I14" s="279">
        <f t="shared" ref="I14:I19" si="2">G14/H14</f>
        <v>0.87522431535299539</v>
      </c>
      <c r="J14" s="329">
        <f t="shared" ref="J14:J19" si="3">IF(I14&gt;0,(1-NORMSDIST(I14)),(NORMSDIST(I14)))</f>
        <v>0.19072593272861371</v>
      </c>
      <c r="K14" s="227" t="str">
        <f t="shared" ref="K14:K19" si="4">IF(J14&lt;0.05,  "Significativa","No significativa")</f>
        <v>No significativa</v>
      </c>
      <c r="L14" s="227" t="str">
        <f t="shared" ref="L14:L19" si="5">IF(K14="Significativa",IF(G14&lt;0,"Disminución","Aumento"),"Sin cambio")</f>
        <v>Sin cambio</v>
      </c>
      <c r="N14" s="278">
        <v>44.291255950927734</v>
      </c>
      <c r="O14" s="279">
        <v>0.42268019914627075</v>
      </c>
      <c r="P14" s="278">
        <v>45.343925476074219</v>
      </c>
      <c r="Q14" s="279">
        <v>0.43896469473838806</v>
      </c>
      <c r="R14" s="278">
        <f t="shared" ref="R14:R19" si="6">-(N14-P14)</f>
        <v>1.0526695251464844</v>
      </c>
      <c r="S14" s="279">
        <f t="shared" ref="S14:S19" si="7">SQRT(O14*O14+Q14*Q14)</f>
        <v>0.60938374935429429</v>
      </c>
      <c r="T14" s="279">
        <f t="shared" ref="T14:T19" si="8">R14/S14</f>
        <v>1.7274328799576584</v>
      </c>
      <c r="U14" s="329">
        <f t="shared" ref="U14:U19" si="9">IF(T14&gt;0,(1-NORMSDIST(T14)),(NORMSDIST(T14)))</f>
        <v>4.2044974919116518E-2</v>
      </c>
      <c r="V14" s="229" t="str">
        <f t="shared" ref="V14:V19" si="10">IF(U14&lt;0.05,  "Significativa","No significativa")</f>
        <v>Significativa</v>
      </c>
      <c r="W14" s="229" t="str">
        <f t="shared" ref="W14:W19" si="11">IF(V14="Significativa",IF(R14&lt;0,"Disminución","Aumento"),"Sin cambio")</f>
        <v>Aumento</v>
      </c>
    </row>
    <row r="15" spans="1:23" ht="12.75" customHeight="1" x14ac:dyDescent="0.2">
      <c r="B15" s="15" t="s">
        <v>26</v>
      </c>
      <c r="C15" s="278">
        <v>32.674030303955078</v>
      </c>
      <c r="D15" s="279">
        <v>0.59672141075134277</v>
      </c>
      <c r="E15" s="278">
        <v>37.058078765869141</v>
      </c>
      <c r="F15" s="279">
        <v>0.66225272417068481</v>
      </c>
      <c r="G15" s="278">
        <f t="shared" si="0"/>
        <v>4.3840484619140625</v>
      </c>
      <c r="H15" s="279">
        <f t="shared" si="1"/>
        <v>0.89143430084362685</v>
      </c>
      <c r="I15" s="279">
        <f t="shared" si="2"/>
        <v>4.9179714733493309</v>
      </c>
      <c r="J15" s="329">
        <f t="shared" si="3"/>
        <v>4.3722825859848768E-7</v>
      </c>
      <c r="K15" s="227" t="str">
        <f t="shared" si="4"/>
        <v>Significativa</v>
      </c>
      <c r="L15" s="227" t="str">
        <f t="shared" si="5"/>
        <v>Aumento</v>
      </c>
      <c r="N15" s="278">
        <v>33.770854949951172</v>
      </c>
      <c r="O15" s="279">
        <v>0.33710834383964539</v>
      </c>
      <c r="P15" s="278">
        <v>36.451595306396484</v>
      </c>
      <c r="Q15" s="279">
        <v>0.38307136297225952</v>
      </c>
      <c r="R15" s="278">
        <f t="shared" si="6"/>
        <v>2.6807403564453125</v>
      </c>
      <c r="S15" s="279">
        <f t="shared" si="7"/>
        <v>0.51028002568759556</v>
      </c>
      <c r="T15" s="279">
        <f t="shared" si="8"/>
        <v>5.2534691179280442</v>
      </c>
      <c r="U15" s="329">
        <f t="shared" si="9"/>
        <v>7.4630356228233552E-8</v>
      </c>
      <c r="V15" s="229" t="str">
        <f t="shared" si="10"/>
        <v>Significativa</v>
      </c>
      <c r="W15" s="229" t="str">
        <f t="shared" si="11"/>
        <v>Aumento</v>
      </c>
    </row>
    <row r="16" spans="1:23" ht="12.75" customHeight="1" x14ac:dyDescent="0.2">
      <c r="B16" s="15" t="s">
        <v>25</v>
      </c>
      <c r="C16" s="278">
        <v>12.197959899902344</v>
      </c>
      <c r="D16" s="279">
        <v>0.45901405811309814</v>
      </c>
      <c r="E16" s="278">
        <v>8.6724262237548828</v>
      </c>
      <c r="F16" s="279">
        <v>0.38966295123100281</v>
      </c>
      <c r="G16" s="278">
        <f t="shared" si="0"/>
        <v>-3.5255336761474609</v>
      </c>
      <c r="H16" s="279">
        <f t="shared" si="1"/>
        <v>0.60210557305800572</v>
      </c>
      <c r="I16" s="279">
        <f t="shared" si="2"/>
        <v>-5.8553413784924686</v>
      </c>
      <c r="J16" s="329">
        <f t="shared" si="3"/>
        <v>2.3801558738006288E-9</v>
      </c>
      <c r="K16" s="227" t="str">
        <f t="shared" si="4"/>
        <v>Significativa</v>
      </c>
      <c r="L16" s="227" t="str">
        <f t="shared" si="5"/>
        <v>Disminución</v>
      </c>
      <c r="N16" s="278">
        <v>10.520400047302246</v>
      </c>
      <c r="O16" s="279">
        <v>0.30761212110519409</v>
      </c>
      <c r="P16" s="278">
        <v>8.8923301696777344</v>
      </c>
      <c r="Q16" s="279">
        <v>0.27816694974899292</v>
      </c>
      <c r="R16" s="278">
        <f t="shared" si="6"/>
        <v>-1.6280698776245117</v>
      </c>
      <c r="S16" s="279">
        <f t="shared" si="7"/>
        <v>0.41473132144015279</v>
      </c>
      <c r="T16" s="279">
        <f t="shared" si="8"/>
        <v>-3.9256014519738849</v>
      </c>
      <c r="U16" s="329">
        <f t="shared" si="9"/>
        <v>4.3256648486575312E-5</v>
      </c>
      <c r="V16" s="229" t="str">
        <f t="shared" si="10"/>
        <v>Significativa</v>
      </c>
      <c r="W16" s="229" t="str">
        <f t="shared" si="11"/>
        <v>Disminución</v>
      </c>
    </row>
    <row r="17" spans="1:23" x14ac:dyDescent="0.2">
      <c r="B17" s="15" t="s">
        <v>24</v>
      </c>
      <c r="C17" s="278">
        <v>33.581138610839844</v>
      </c>
      <c r="D17" s="279">
        <v>0.61233961582183838</v>
      </c>
      <c r="E17" s="278">
        <v>29.19306755065918</v>
      </c>
      <c r="F17" s="279">
        <v>0.65171718597412109</v>
      </c>
      <c r="G17" s="278">
        <f t="shared" si="0"/>
        <v>-4.3880710601806641</v>
      </c>
      <c r="H17" s="279">
        <f t="shared" si="1"/>
        <v>0.89425672801431233</v>
      </c>
      <c r="I17" s="279">
        <f t="shared" si="2"/>
        <v>-4.9069477731795539</v>
      </c>
      <c r="J17" s="329">
        <f t="shared" si="3"/>
        <v>4.6252326225425681E-7</v>
      </c>
      <c r="K17" s="227" t="str">
        <f t="shared" si="4"/>
        <v>Significativa</v>
      </c>
      <c r="L17" s="227" t="str">
        <f t="shared" si="5"/>
        <v>Disminución</v>
      </c>
      <c r="N17" s="278">
        <v>32.138381958007813</v>
      </c>
      <c r="O17" s="279">
        <v>0.33919951319694519</v>
      </c>
      <c r="P17" s="278">
        <v>28.407356262207031</v>
      </c>
      <c r="Q17" s="279">
        <v>0.37473508715629578</v>
      </c>
      <c r="R17" s="278">
        <f t="shared" si="6"/>
        <v>-3.7310256958007813</v>
      </c>
      <c r="S17" s="279">
        <f t="shared" si="7"/>
        <v>0.50545296052064148</v>
      </c>
      <c r="T17" s="279">
        <f t="shared" si="8"/>
        <v>-7.3815488031915786</v>
      </c>
      <c r="U17" s="329">
        <f t="shared" si="9"/>
        <v>7.8229321192088048E-14</v>
      </c>
      <c r="V17" s="229" t="str">
        <f t="shared" si="10"/>
        <v>Significativa</v>
      </c>
      <c r="W17" s="229" t="str">
        <f t="shared" si="11"/>
        <v>Disminución</v>
      </c>
    </row>
    <row r="18" spans="1:23" x14ac:dyDescent="0.2">
      <c r="B18" s="15" t="s">
        <v>23</v>
      </c>
      <c r="C18" s="278">
        <v>4.3077125549316406</v>
      </c>
      <c r="D18" s="279">
        <v>0.25596314668655396</v>
      </c>
      <c r="E18" s="278">
        <v>6.022641658782959</v>
      </c>
      <c r="F18" s="279">
        <v>0.34123238921165466</v>
      </c>
      <c r="G18" s="278">
        <f t="shared" si="0"/>
        <v>1.7149291038513184</v>
      </c>
      <c r="H18" s="279">
        <f t="shared" si="1"/>
        <v>0.4265638005137995</v>
      </c>
      <c r="I18" s="279">
        <f t="shared" si="2"/>
        <v>4.0203343597972276</v>
      </c>
      <c r="J18" s="329">
        <f t="shared" si="3"/>
        <v>2.9057799616372115E-5</v>
      </c>
      <c r="K18" s="227" t="str">
        <f t="shared" si="4"/>
        <v>Significativa</v>
      </c>
      <c r="L18" s="227" t="str">
        <f t="shared" si="5"/>
        <v>Aumento</v>
      </c>
      <c r="N18" s="278">
        <v>4.7157773971557617</v>
      </c>
      <c r="O18" s="279">
        <v>0.11811279505491257</v>
      </c>
      <c r="P18" s="278">
        <v>6.2865138053894043</v>
      </c>
      <c r="Q18" s="279">
        <v>0.16851420700550079</v>
      </c>
      <c r="R18" s="278">
        <f t="shared" si="6"/>
        <v>1.5707364082336426</v>
      </c>
      <c r="S18" s="279">
        <f t="shared" si="7"/>
        <v>0.20578549588923062</v>
      </c>
      <c r="T18" s="279">
        <f t="shared" si="8"/>
        <v>7.632882003885892</v>
      </c>
      <c r="U18" s="329">
        <f t="shared" si="9"/>
        <v>1.1435297153639112E-14</v>
      </c>
      <c r="V18" s="229" t="str">
        <f t="shared" si="10"/>
        <v>Significativa</v>
      </c>
      <c r="W18" s="229" t="str">
        <f t="shared" si="11"/>
        <v>Aumento</v>
      </c>
    </row>
    <row r="19" spans="1:23" x14ac:dyDescent="0.2">
      <c r="B19" s="15" t="s">
        <v>76</v>
      </c>
      <c r="C19" s="278">
        <v>17.239158630371094</v>
      </c>
      <c r="D19" s="279">
        <v>0.48303833603858948</v>
      </c>
      <c r="E19" s="278">
        <v>19.05378532409668</v>
      </c>
      <c r="F19" s="279">
        <v>0.56115466356277466</v>
      </c>
      <c r="G19" s="278">
        <f t="shared" si="0"/>
        <v>1.8146266937255859</v>
      </c>
      <c r="H19" s="279">
        <f t="shared" si="1"/>
        <v>0.74041919918461063</v>
      </c>
      <c r="I19" s="279">
        <f t="shared" si="2"/>
        <v>2.4508098867829875</v>
      </c>
      <c r="J19" s="329">
        <f t="shared" si="3"/>
        <v>7.1267606546280282E-3</v>
      </c>
      <c r="K19" s="227" t="str">
        <f t="shared" si="4"/>
        <v>Significativa</v>
      </c>
      <c r="L19" s="227" t="str">
        <f t="shared" si="5"/>
        <v>Aumento</v>
      </c>
      <c r="N19" s="278">
        <v>18.854581832885742</v>
      </c>
      <c r="O19" s="279">
        <v>0.23977147042751312</v>
      </c>
      <c r="P19" s="278">
        <v>19.962202072143555</v>
      </c>
      <c r="Q19" s="279">
        <v>0.27330732345581055</v>
      </c>
      <c r="R19" s="278">
        <f t="shared" si="6"/>
        <v>1.1076202392578125</v>
      </c>
      <c r="S19" s="279">
        <f t="shared" si="7"/>
        <v>0.36357564699186173</v>
      </c>
      <c r="T19" s="279">
        <f t="shared" si="8"/>
        <v>3.0464643284609365</v>
      </c>
      <c r="U19" s="329">
        <f t="shared" si="9"/>
        <v>1.1577497611739984E-3</v>
      </c>
      <c r="V19" s="229" t="str">
        <f t="shared" si="10"/>
        <v>Significativa</v>
      </c>
      <c r="W19" s="229" t="str">
        <f t="shared" si="11"/>
        <v>Aumento</v>
      </c>
    </row>
    <row r="20" spans="1:23" x14ac:dyDescent="0.2">
      <c r="B20" s="13" t="s">
        <v>22</v>
      </c>
      <c r="C20" s="280"/>
      <c r="D20" s="279"/>
      <c r="E20" s="280"/>
      <c r="F20" s="279"/>
      <c r="G20" s="279"/>
      <c r="H20" s="279"/>
      <c r="I20" s="279"/>
      <c r="J20" s="279"/>
      <c r="K20" s="226"/>
      <c r="L20" s="226"/>
      <c r="N20" s="280"/>
      <c r="O20" s="279"/>
      <c r="P20" s="280"/>
      <c r="Q20" s="279"/>
      <c r="R20" s="279"/>
      <c r="S20" s="279"/>
      <c r="T20" s="279"/>
      <c r="U20" s="279"/>
      <c r="V20" s="241"/>
      <c r="W20" s="241"/>
    </row>
    <row r="21" spans="1:23" x14ac:dyDescent="0.2">
      <c r="B21" s="10" t="s">
        <v>21</v>
      </c>
      <c r="C21" s="258">
        <v>78.453132629394531</v>
      </c>
      <c r="D21" s="279">
        <v>0.53000801801681519</v>
      </c>
      <c r="E21" s="258">
        <v>74.923576354980469</v>
      </c>
      <c r="F21" s="279">
        <v>0.62000578641891479</v>
      </c>
      <c r="G21" s="278">
        <f>-(C21-E21)</f>
        <v>-3.5295562744140625</v>
      </c>
      <c r="H21" s="279">
        <f>SQRT(D21*D21+F21*F21)</f>
        <v>0.81566885091625863</v>
      </c>
      <c r="I21" s="279">
        <f>G21/H21</f>
        <v>-4.3271926719393967</v>
      </c>
      <c r="J21" s="329">
        <f>IF(I21&gt;0,(1-NORMSDIST(I21)),(NORMSDIST(I21)))</f>
        <v>7.5510924356019891E-6</v>
      </c>
      <c r="K21" s="227" t="str">
        <f>IF(J21&lt;0.05,  "Significativa","No significativa")</f>
        <v>Significativa</v>
      </c>
      <c r="L21" s="227" t="str">
        <f>IF(K21="Significativa",IF(G21&lt;0,"Disminución","Aumento"),"Sin cambio")</f>
        <v>Disminución</v>
      </c>
      <c r="N21" s="258">
        <v>76.429641723632813</v>
      </c>
      <c r="O21" s="279">
        <v>0.2702496349811554</v>
      </c>
      <c r="P21" s="258">
        <v>73.75128173828125</v>
      </c>
      <c r="Q21" s="279">
        <v>0.30918276309967041</v>
      </c>
      <c r="R21" s="278">
        <f>-(N21-P21)</f>
        <v>-2.6783599853515625</v>
      </c>
      <c r="S21" s="279">
        <f>SQRT(O21*O21+Q21*Q21)</f>
        <v>0.41064442794879691</v>
      </c>
      <c r="T21" s="279">
        <f>R21/S21</f>
        <v>-6.5223336859340657</v>
      </c>
      <c r="U21" s="329">
        <f>IF(T21&gt;0,(1-NORMSDIST(T21)),(NORMSDIST(T21)))</f>
        <v>3.4610900329188247E-11</v>
      </c>
      <c r="V21" s="229" t="str">
        <f>IF(U21&lt;0.05,  "Significativa","No significativa")</f>
        <v>Significativa</v>
      </c>
      <c r="W21" s="229" t="str">
        <f>IF(V21="Significativa",IF(R21&lt;0,"Disminución","Aumento"),"Sin cambio")</f>
        <v>Disminución</v>
      </c>
    </row>
    <row r="22" spans="1:23" ht="12.75" customHeight="1" x14ac:dyDescent="0.2">
      <c r="B22" s="10" t="s">
        <v>20</v>
      </c>
      <c r="C22" s="258">
        <v>33.111648559570313</v>
      </c>
      <c r="D22" s="279">
        <v>0.63396334648132324</v>
      </c>
      <c r="E22" s="258">
        <v>20.550691604614258</v>
      </c>
      <c r="F22" s="279">
        <v>0.58717888593673706</v>
      </c>
      <c r="G22" s="278">
        <f>-(C22-E22)</f>
        <v>-12.560956954956055</v>
      </c>
      <c r="H22" s="279">
        <f>SQRT(D22*D22+F22*F22)</f>
        <v>0.86411143307544891</v>
      </c>
      <c r="I22" s="279">
        <f>G22/H22</f>
        <v>-14.536269830675078</v>
      </c>
      <c r="J22" s="329">
        <f>IF(I22&gt;0,(1-NORMSDIST(I22)),(NORMSDIST(I22)))</f>
        <v>3.5688768258400382E-48</v>
      </c>
      <c r="K22" s="227" t="str">
        <f>IF(J22&lt;0.05,  "Significativa","No significativa")</f>
        <v>Significativa</v>
      </c>
      <c r="L22" s="227" t="str">
        <f>IF(K22="Significativa",IF(G22&lt;0,"Disminución","Aumento"),"Sin cambio")</f>
        <v>Disminución</v>
      </c>
      <c r="N22" s="258">
        <v>30.582130432128906</v>
      </c>
      <c r="O22" s="279">
        <v>0.41059973835945129</v>
      </c>
      <c r="P22" s="258">
        <v>21.765665054321289</v>
      </c>
      <c r="Q22" s="279">
        <v>0.37524262070655823</v>
      </c>
      <c r="R22" s="278">
        <f>-(N22-P22)</f>
        <v>-8.8164653778076172</v>
      </c>
      <c r="S22" s="279">
        <f>SQRT(O22*O22+Q22*Q22)</f>
        <v>0.55623661290459459</v>
      </c>
      <c r="T22" s="279">
        <f>R22/S22</f>
        <v>-15.850206860294923</v>
      </c>
      <c r="U22" s="329">
        <f>IF(T22&gt;0,(1-NORMSDIST(T22)),(NORMSDIST(T22)))</f>
        <v>7.0059436447734014E-57</v>
      </c>
      <c r="V22" s="229" t="str">
        <f>IF(U22&lt;0.05,  "Significativa","No significativa")</f>
        <v>Significativa</v>
      </c>
      <c r="W22" s="229" t="str">
        <f>IF(V22="Significativa",IF(R22&lt;0,"Disminución","Aumento"),"Sin cambio")</f>
        <v>Disminución</v>
      </c>
    </row>
    <row r="23" spans="1:23" x14ac:dyDescent="0.2">
      <c r="B23" s="12" t="s">
        <v>132</v>
      </c>
      <c r="C23" s="280"/>
      <c r="D23" s="279"/>
      <c r="E23" s="280"/>
      <c r="F23" s="279"/>
      <c r="G23" s="279"/>
      <c r="H23" s="279"/>
      <c r="I23" s="279"/>
      <c r="J23" s="279"/>
      <c r="K23" s="226"/>
      <c r="L23" s="226"/>
      <c r="N23" s="280"/>
      <c r="O23" s="279"/>
      <c r="P23" s="280"/>
      <c r="Q23" s="279"/>
      <c r="R23" s="279"/>
      <c r="S23" s="279"/>
      <c r="T23" s="279"/>
      <c r="U23" s="279"/>
      <c r="V23" s="241"/>
      <c r="W23" s="241"/>
    </row>
    <row r="24" spans="1:23" x14ac:dyDescent="0.2">
      <c r="B24" s="6" t="s">
        <v>19</v>
      </c>
      <c r="C24" s="258">
        <v>68.512481689453125</v>
      </c>
      <c r="D24" s="279">
        <v>0.58747655153274536</v>
      </c>
      <c r="E24" s="258">
        <v>63.064914703369141</v>
      </c>
      <c r="F24" s="279">
        <v>0.67771148681640625</v>
      </c>
      <c r="G24" s="278">
        <f t="shared" ref="G24:G29" si="12">-(C24-E24)</f>
        <v>-5.4475669860839844</v>
      </c>
      <c r="H24" s="279">
        <f t="shared" ref="H24:H29" si="13">SQRT(D24*D24+F24*F24)</f>
        <v>0.89689551117379906</v>
      </c>
      <c r="I24" s="279">
        <f t="shared" ref="I24:I29" si="14">G24/H24</f>
        <v>-6.0738033786729062</v>
      </c>
      <c r="J24" s="329">
        <f t="shared" ref="J24:J29" si="15">IF(I24&gt;0,(1-NORMSDIST(I24)),(NORMSDIST(I24)))</f>
        <v>6.2457832381999264E-10</v>
      </c>
      <c r="K24" s="227" t="str">
        <f t="shared" ref="K24:K29" si="16">IF(J24&lt;0.05,  "Significativa","No significativa")</f>
        <v>Significativa</v>
      </c>
      <c r="L24" s="227" t="str">
        <f t="shared" ref="L24:L29" si="17">IF(K24="Significativa",IF(G24&lt;0,"Disminución","Aumento"),"Sin cambio")</f>
        <v>Disminución</v>
      </c>
      <c r="N24" s="258">
        <v>18.714715957641602</v>
      </c>
      <c r="O24" s="279">
        <v>0.21681925654411316</v>
      </c>
      <c r="P24" s="258">
        <v>15.754292488098145</v>
      </c>
      <c r="Q24" s="279">
        <v>0.21228785812854767</v>
      </c>
      <c r="R24" s="278">
        <f t="shared" ref="R24:R29" si="18">-(N24-P24)</f>
        <v>-2.960423469543457</v>
      </c>
      <c r="S24" s="279">
        <f t="shared" ref="S24:S29" si="19">SQRT(O24*O24+Q24*Q24)</f>
        <v>0.30344146835452196</v>
      </c>
      <c r="T24" s="279">
        <f t="shared" ref="T24:T29" si="20">R24/S24</f>
        <v>-9.7561598472252449</v>
      </c>
      <c r="U24" s="329">
        <f t="shared" ref="U24:U29" si="21">IF(T24&gt;0,(1-NORMSDIST(T24)),(NORMSDIST(T24)))</f>
        <v>8.6802364424286494E-23</v>
      </c>
      <c r="V24" s="229" t="str">
        <f t="shared" ref="V24:V29" si="22">IF(U24&lt;0.05,  "Significativa","No significativa")</f>
        <v>Significativa</v>
      </c>
      <c r="W24" s="229" t="str">
        <f t="shared" ref="W24:W29" si="23">IF(V24="Significativa",IF(R24&lt;0,"Disminución","Aumento"),"Sin cambio")</f>
        <v>Disminución</v>
      </c>
    </row>
    <row r="25" spans="1:23" x14ac:dyDescent="0.2">
      <c r="B25" s="10" t="s">
        <v>18</v>
      </c>
      <c r="C25" s="258">
        <v>31.945138931274414</v>
      </c>
      <c r="D25" s="279">
        <v>0.66373956203460693</v>
      </c>
      <c r="E25" s="258">
        <v>15.706003189086914</v>
      </c>
      <c r="F25" s="279">
        <v>0.52612847089767456</v>
      </c>
      <c r="G25" s="278">
        <f t="shared" si="12"/>
        <v>-16.2391357421875</v>
      </c>
      <c r="H25" s="279">
        <f t="shared" si="13"/>
        <v>0.84697188506999277</v>
      </c>
      <c r="I25" s="279">
        <f t="shared" si="14"/>
        <v>-19.17316976920139</v>
      </c>
      <c r="J25" s="329">
        <f t="shared" si="15"/>
        <v>3.1006311398908661E-82</v>
      </c>
      <c r="K25" s="227" t="str">
        <f t="shared" si="16"/>
        <v>Significativa</v>
      </c>
      <c r="L25" s="227" t="str">
        <f t="shared" si="17"/>
        <v>Disminución</v>
      </c>
      <c r="N25" s="258">
        <v>38.850830078125</v>
      </c>
      <c r="O25" s="279">
        <v>0.39082956314086914</v>
      </c>
      <c r="P25" s="258">
        <v>22.007490158081055</v>
      </c>
      <c r="Q25" s="279">
        <v>0.29476502537727356</v>
      </c>
      <c r="R25" s="278">
        <f t="shared" si="18"/>
        <v>-16.843339920043945</v>
      </c>
      <c r="S25" s="279">
        <f t="shared" si="19"/>
        <v>0.48952443004465807</v>
      </c>
      <c r="T25" s="279">
        <f t="shared" si="20"/>
        <v>-34.407557388928211</v>
      </c>
      <c r="U25" s="329">
        <f t="shared" si="21"/>
        <v>9.718815737917512E-260</v>
      </c>
      <c r="V25" s="229" t="str">
        <f t="shared" si="22"/>
        <v>Significativa</v>
      </c>
      <c r="W25" s="229" t="str">
        <f t="shared" si="23"/>
        <v>Disminución</v>
      </c>
    </row>
    <row r="26" spans="1:23" x14ac:dyDescent="0.2">
      <c r="B26" s="10" t="s">
        <v>17</v>
      </c>
      <c r="C26" s="258">
        <v>34.176765441894531</v>
      </c>
      <c r="D26" s="279">
        <v>0.61149758100509644</v>
      </c>
      <c r="E26" s="258">
        <v>26.468709945678711</v>
      </c>
      <c r="F26" s="279">
        <v>0.59624600410461426</v>
      </c>
      <c r="G26" s="278">
        <f t="shared" si="12"/>
        <v>-7.7080554962158203</v>
      </c>
      <c r="H26" s="279">
        <f t="shared" si="13"/>
        <v>0.85407177039509052</v>
      </c>
      <c r="I26" s="279">
        <f t="shared" si="14"/>
        <v>-9.0250676388122528</v>
      </c>
      <c r="J26" s="329">
        <f t="shared" si="15"/>
        <v>8.979219809041636E-20</v>
      </c>
      <c r="K26" s="227" t="str">
        <f t="shared" si="16"/>
        <v>Significativa</v>
      </c>
      <c r="L26" s="227" t="str">
        <f t="shared" si="17"/>
        <v>Disminución</v>
      </c>
      <c r="N26" s="258">
        <v>67.141830444335937</v>
      </c>
      <c r="O26" s="279">
        <v>0.31567153334617615</v>
      </c>
      <c r="P26" s="258">
        <v>63.999973297119141</v>
      </c>
      <c r="Q26" s="279">
        <v>0.35925409197807312</v>
      </c>
      <c r="R26" s="278">
        <f t="shared" si="18"/>
        <v>-3.1418571472167969</v>
      </c>
      <c r="S26" s="279">
        <f t="shared" si="19"/>
        <v>0.47823845471492127</v>
      </c>
      <c r="T26" s="279">
        <f t="shared" si="20"/>
        <v>-6.5696455737539194</v>
      </c>
      <c r="U26" s="329">
        <f t="shared" si="21"/>
        <v>2.5217582859062798E-11</v>
      </c>
      <c r="V26" s="229" t="str">
        <f t="shared" si="22"/>
        <v>Significativa</v>
      </c>
      <c r="W26" s="229" t="str">
        <f t="shared" si="23"/>
        <v>Disminución</v>
      </c>
    </row>
    <row r="27" spans="1:23" x14ac:dyDescent="0.2">
      <c r="B27" s="10" t="s">
        <v>192</v>
      </c>
      <c r="C27" s="258">
        <v>13.836153030395508</v>
      </c>
      <c r="D27" s="279">
        <v>0.55017060041427612</v>
      </c>
      <c r="E27" s="258">
        <v>8.2452373504638672</v>
      </c>
      <c r="F27" s="279">
        <v>0.37494736909866333</v>
      </c>
      <c r="G27" s="278">
        <f t="shared" si="12"/>
        <v>-5.5909156799316406</v>
      </c>
      <c r="H27" s="279">
        <f t="shared" si="13"/>
        <v>0.66578766822029256</v>
      </c>
      <c r="I27" s="279">
        <f t="shared" si="14"/>
        <v>-8.3974455322620152</v>
      </c>
      <c r="J27" s="329">
        <f t="shared" si="15"/>
        <v>2.2814804206047221E-17</v>
      </c>
      <c r="K27" s="227" t="str">
        <f t="shared" si="16"/>
        <v>Significativa</v>
      </c>
      <c r="L27" s="227" t="str">
        <f t="shared" si="17"/>
        <v>Disminución</v>
      </c>
      <c r="N27" s="258">
        <v>17.963527679443359</v>
      </c>
      <c r="O27" s="279">
        <v>0.38196322321891785</v>
      </c>
      <c r="P27" s="258">
        <v>13.976118087768555</v>
      </c>
      <c r="Q27" s="279">
        <v>0.33999627828598022</v>
      </c>
      <c r="R27" s="278">
        <f t="shared" si="18"/>
        <v>-3.9874095916748047</v>
      </c>
      <c r="S27" s="279">
        <f t="shared" si="19"/>
        <v>0.51136422747402122</v>
      </c>
      <c r="T27" s="279">
        <f t="shared" si="20"/>
        <v>-7.7975919656550019</v>
      </c>
      <c r="U27" s="329">
        <f t="shared" si="21"/>
        <v>3.1549825058450556E-15</v>
      </c>
      <c r="V27" s="229" t="str">
        <f t="shared" si="22"/>
        <v>Significativa</v>
      </c>
      <c r="W27" s="229" t="str">
        <f t="shared" si="23"/>
        <v>Disminución</v>
      </c>
    </row>
    <row r="28" spans="1:23" x14ac:dyDescent="0.2">
      <c r="B28" s="10" t="s">
        <v>16</v>
      </c>
      <c r="C28" s="258">
        <v>18.418878555297852</v>
      </c>
      <c r="D28" s="279">
        <v>0.64933717250823975</v>
      </c>
      <c r="E28" s="258">
        <v>14.888516426086426</v>
      </c>
      <c r="F28" s="279">
        <v>0.6077418327331543</v>
      </c>
      <c r="G28" s="278">
        <f t="shared" si="12"/>
        <v>-3.5303621292114258</v>
      </c>
      <c r="H28" s="279">
        <f t="shared" si="13"/>
        <v>0.88937556681912999</v>
      </c>
      <c r="I28" s="279">
        <f t="shared" si="14"/>
        <v>-3.9694840525446842</v>
      </c>
      <c r="J28" s="329">
        <f t="shared" si="15"/>
        <v>3.6014213566554006E-5</v>
      </c>
      <c r="K28" s="227" t="str">
        <f t="shared" si="16"/>
        <v>Significativa</v>
      </c>
      <c r="L28" s="227" t="str">
        <f t="shared" si="17"/>
        <v>Disminución</v>
      </c>
      <c r="N28" s="258">
        <v>19.270015716552734</v>
      </c>
      <c r="O28" s="279">
        <v>0.49854692816734314</v>
      </c>
      <c r="P28" s="258">
        <v>15.025241851806641</v>
      </c>
      <c r="Q28" s="279">
        <v>0.4973423182964325</v>
      </c>
      <c r="R28" s="278">
        <f t="shared" si="18"/>
        <v>-4.2447738647460938</v>
      </c>
      <c r="S28" s="279">
        <f t="shared" si="19"/>
        <v>0.70420055463877895</v>
      </c>
      <c r="T28" s="279">
        <f t="shared" si="20"/>
        <v>-6.0277911410101899</v>
      </c>
      <c r="U28" s="329">
        <f t="shared" si="21"/>
        <v>8.3107826515418358E-10</v>
      </c>
      <c r="V28" s="229" t="str">
        <f t="shared" si="22"/>
        <v>Significativa</v>
      </c>
      <c r="W28" s="229" t="str">
        <f t="shared" si="23"/>
        <v>Disminución</v>
      </c>
    </row>
    <row r="29" spans="1:23" x14ac:dyDescent="0.2">
      <c r="B29" s="10" t="s">
        <v>128</v>
      </c>
      <c r="C29" s="258">
        <v>19.296379089355469</v>
      </c>
      <c r="D29" s="279">
        <v>0.52529001235961914</v>
      </c>
      <c r="E29" s="258">
        <v>19.917692184448242</v>
      </c>
      <c r="F29" s="279">
        <v>0.58159011602401733</v>
      </c>
      <c r="G29" s="278">
        <f t="shared" si="12"/>
        <v>0.62131309509277344</v>
      </c>
      <c r="H29" s="279">
        <f t="shared" si="13"/>
        <v>0.78369423893607815</v>
      </c>
      <c r="I29" s="279">
        <f t="shared" si="14"/>
        <v>0.79280038594675784</v>
      </c>
      <c r="J29" s="329">
        <f t="shared" si="15"/>
        <v>0.21394706581000555</v>
      </c>
      <c r="K29" s="227" t="str">
        <f t="shared" si="16"/>
        <v>No significativa</v>
      </c>
      <c r="L29" s="227" t="str">
        <f t="shared" si="17"/>
        <v>Sin cambio</v>
      </c>
      <c r="N29" s="258">
        <v>21.912654876708984</v>
      </c>
      <c r="O29" s="279">
        <v>0.36952203512191772</v>
      </c>
      <c r="P29" s="258">
        <v>23.58622932434082</v>
      </c>
      <c r="Q29" s="279">
        <v>0.36725392937660217</v>
      </c>
      <c r="R29" s="278">
        <f t="shared" si="18"/>
        <v>1.6735744476318359</v>
      </c>
      <c r="S29" s="279">
        <f t="shared" si="19"/>
        <v>0.52098174928033525</v>
      </c>
      <c r="T29" s="279">
        <f t="shared" si="20"/>
        <v>3.2123475533330086</v>
      </c>
      <c r="U29" s="329">
        <f t="shared" si="21"/>
        <v>6.5827499606396778E-4</v>
      </c>
      <c r="V29" s="229" t="str">
        <f t="shared" si="22"/>
        <v>Significativa</v>
      </c>
      <c r="W29" s="229" t="str">
        <f t="shared" si="23"/>
        <v>Aumento</v>
      </c>
    </row>
    <row r="30" spans="1:23" ht="12.75" customHeight="1" x14ac:dyDescent="0.2">
      <c r="B30" s="9" t="s">
        <v>14</v>
      </c>
      <c r="C30" s="258"/>
      <c r="D30" s="279"/>
      <c r="E30" s="258"/>
      <c r="F30" s="279"/>
      <c r="G30" s="279"/>
      <c r="H30" s="279"/>
      <c r="I30" s="279"/>
      <c r="J30" s="279"/>
      <c r="K30" s="226"/>
      <c r="L30" s="226"/>
      <c r="N30" s="258"/>
      <c r="O30" s="279"/>
      <c r="P30" s="258"/>
      <c r="Q30" s="279"/>
      <c r="R30" s="279"/>
      <c r="S30" s="279"/>
      <c r="T30" s="279"/>
      <c r="U30" s="279"/>
      <c r="V30" s="241"/>
      <c r="W30" s="241"/>
    </row>
    <row r="31" spans="1:23" x14ac:dyDescent="0.2">
      <c r="B31" s="6" t="s">
        <v>187</v>
      </c>
      <c r="C31" s="258">
        <v>18.564411163330078</v>
      </c>
      <c r="D31" s="279">
        <v>0.56605798006057739</v>
      </c>
      <c r="E31" s="258">
        <v>21.491371154785156</v>
      </c>
      <c r="F31" s="279">
        <v>0.59040093421936035</v>
      </c>
      <c r="G31" s="278">
        <f>-(C31-E31)</f>
        <v>2.9269599914550781</v>
      </c>
      <c r="H31" s="279">
        <f>SQRT(D31*D31+F31*F31)</f>
        <v>0.81792108416237475</v>
      </c>
      <c r="I31" s="279">
        <f>G31/H31</f>
        <v>3.5785359347381909</v>
      </c>
      <c r="J31" s="329">
        <f>IF(I31&gt;0,(1-NORMSDIST(I31)),(NORMSDIST(I31)))</f>
        <v>1.727621832453563E-4</v>
      </c>
      <c r="K31" s="227" t="str">
        <f>IF(J31&lt;0.05,  "Significativa","No significativa")</f>
        <v>Significativa</v>
      </c>
      <c r="L31" s="227" t="str">
        <f>IF(K31="Significativa",IF(G31&lt;0,"Disminución","Aumento"),"Sin cambio")</f>
        <v>Aumento</v>
      </c>
      <c r="N31" s="258">
        <v>16.626672744750977</v>
      </c>
      <c r="O31" s="279">
        <v>0.35188862681388855</v>
      </c>
      <c r="P31" s="258">
        <v>19.930019378662109</v>
      </c>
      <c r="Q31" s="279">
        <v>0.36939629912376404</v>
      </c>
      <c r="R31" s="278">
        <f>-(N31-P31)</f>
        <v>3.3033466339111328</v>
      </c>
      <c r="S31" s="279">
        <f>SQRT(O31*O31+Q31*Q31)</f>
        <v>0.51017568688374149</v>
      </c>
      <c r="T31" s="279">
        <f>R31/S31</f>
        <v>6.4749197557583678</v>
      </c>
      <c r="U31" s="329">
        <f>IF(T31&gt;0,(1-NORMSDIST(T31)),(NORMSDIST(T31)))</f>
        <v>4.7431170102640863E-11</v>
      </c>
      <c r="V31" s="229" t="str">
        <f>IF(U31&lt;0.05,  "Significativa","No significativa")</f>
        <v>Significativa</v>
      </c>
      <c r="W31" s="229" t="str">
        <f>IF(V31="Significativa",IF(R31&lt;0,"Disminución","Aumento"),"Sin cambio")</f>
        <v>Aumento</v>
      </c>
    </row>
    <row r="32" spans="1:23" ht="13.5" thickBot="1" x14ac:dyDescent="0.25">
      <c r="A32" s="28"/>
      <c r="B32" s="150" t="s">
        <v>188</v>
      </c>
      <c r="C32" s="281">
        <v>49.179702758789063</v>
      </c>
      <c r="D32" s="282">
        <v>0.67078530788421631</v>
      </c>
      <c r="E32" s="281">
        <v>51.753147125244141</v>
      </c>
      <c r="F32" s="282">
        <v>0.7424665093421936</v>
      </c>
      <c r="G32" s="285">
        <f>-(C32-E32)</f>
        <v>2.5734443664550781</v>
      </c>
      <c r="H32" s="282">
        <f>SQRT(D32*D32+F32*F32)</f>
        <v>1.000604540649354</v>
      </c>
      <c r="I32" s="282">
        <f>G32/H32</f>
        <v>2.5718895546736289</v>
      </c>
      <c r="J32" s="336">
        <f>IF(I32&gt;0,(1-NORMSDIST(I32)),(NORMSDIST(I32)))</f>
        <v>5.0572576459435581E-3</v>
      </c>
      <c r="K32" s="228" t="str">
        <f>IF(J32&lt;0.05,  "Significativa","No significativa")</f>
        <v>Significativa</v>
      </c>
      <c r="L32" s="228" t="str">
        <f>IF(K32="Significativa",IF(G32&lt;0,"Disminución","Aumento"),"Sin cambio")</f>
        <v>Aumento</v>
      </c>
      <c r="M32" s="28"/>
      <c r="N32" s="281">
        <v>49.007034301757813</v>
      </c>
      <c r="O32" s="282">
        <v>0.41957911849021912</v>
      </c>
      <c r="P32" s="281">
        <v>51.630443572998047</v>
      </c>
      <c r="Q32" s="282">
        <v>0.4457792341709137</v>
      </c>
      <c r="R32" s="285">
        <f>-(N32-P32)</f>
        <v>2.6234092712402344</v>
      </c>
      <c r="S32" s="282">
        <f>SQRT(O32*O32+Q32*Q32)</f>
        <v>0.61218115153199193</v>
      </c>
      <c r="T32" s="282">
        <f>R32/S32</f>
        <v>4.2853479965450028</v>
      </c>
      <c r="U32" s="336">
        <f>IF(T32&gt;0,(1-NORMSDIST(T32)),(NORMSDIST(T32)))</f>
        <v>9.1226681045997182E-6</v>
      </c>
      <c r="V32" s="230" t="str">
        <f>IF(U32&lt;0.05,  "Significativa","No significativa")</f>
        <v>Significativa</v>
      </c>
      <c r="W32" s="230" t="str">
        <f>IF(V32="Significativa",IF(R32&lt;0,"Disminución","Aumento"),"Sin cambio")</f>
        <v>Aumento</v>
      </c>
    </row>
    <row r="33" spans="2:46" ht="12.75" customHeight="1" thickTop="1" x14ac:dyDescent="0.2">
      <c r="B33" s="118" t="s">
        <v>204</v>
      </c>
      <c r="P33" s="4"/>
      <c r="Q33" s="4"/>
    </row>
    <row r="34" spans="2:46" x14ac:dyDescent="0.2">
      <c r="B34" s="83" t="s">
        <v>163</v>
      </c>
      <c r="P34" s="4"/>
      <c r="Q34" s="4"/>
    </row>
    <row r="35" spans="2:46" x14ac:dyDescent="0.2">
      <c r="B35" s="117"/>
      <c r="P35" s="4"/>
      <c r="Q35" s="4"/>
      <c r="AS35" s="76"/>
      <c r="AT35" s="76"/>
    </row>
    <row r="36" spans="2:46" x14ac:dyDescent="0.2">
      <c r="P36" s="4"/>
      <c r="Q36" s="4"/>
      <c r="AS36" s="76"/>
      <c r="AT36" s="76"/>
    </row>
    <row r="37" spans="2:46" x14ac:dyDescent="0.2">
      <c r="E37" s="4"/>
      <c r="F37" s="4"/>
      <c r="P37" s="4"/>
      <c r="Q37" s="4"/>
      <c r="AS37" s="76"/>
      <c r="AT37" s="76"/>
    </row>
    <row r="38" spans="2:46" x14ac:dyDescent="0.2">
      <c r="E38" s="4"/>
      <c r="F38" s="4"/>
      <c r="P38" s="4"/>
      <c r="Q38" s="4"/>
      <c r="AS38" s="76"/>
      <c r="AT38" s="76"/>
    </row>
    <row r="39" spans="2:46" x14ac:dyDescent="0.2">
      <c r="E39" s="4"/>
      <c r="F39" s="4"/>
      <c r="P39" s="4"/>
      <c r="Q39" s="4"/>
      <c r="AS39" s="76"/>
      <c r="AT39" s="76"/>
    </row>
    <row r="40" spans="2:46" x14ac:dyDescent="0.2">
      <c r="E40" s="4"/>
      <c r="F40" s="4"/>
      <c r="P40" s="4"/>
      <c r="Q40" s="4"/>
      <c r="AS40" s="76"/>
      <c r="AT40" s="76"/>
    </row>
    <row r="41" spans="2:46" x14ac:dyDescent="0.2">
      <c r="E41" s="4"/>
      <c r="F41" s="4"/>
      <c r="P41" s="4"/>
      <c r="Q41" s="4"/>
      <c r="AS41" s="76"/>
      <c r="AT41" s="76"/>
    </row>
    <row r="42" spans="2:46" x14ac:dyDescent="0.2">
      <c r="E42" s="4"/>
      <c r="F42" s="4"/>
      <c r="P42" s="4"/>
      <c r="Q42" s="4"/>
      <c r="AS42" s="76"/>
      <c r="AT42" s="76"/>
    </row>
    <row r="43" spans="2:46" x14ac:dyDescent="0.2">
      <c r="E43" s="4"/>
      <c r="F43" s="4"/>
      <c r="P43" s="4"/>
      <c r="Q43" s="4"/>
      <c r="AS43" s="76"/>
      <c r="AT43" s="76"/>
    </row>
    <row r="44" spans="2:46" x14ac:dyDescent="0.2">
      <c r="E44" s="4"/>
      <c r="F44" s="4"/>
      <c r="P44" s="4"/>
      <c r="Q44" s="4"/>
      <c r="AS44" s="76"/>
      <c r="AT44" s="76"/>
    </row>
    <row r="45" spans="2:46" x14ac:dyDescent="0.2">
      <c r="E45" s="4"/>
      <c r="F45" s="4"/>
      <c r="P45" s="4"/>
      <c r="Q45" s="4"/>
      <c r="AS45" s="76"/>
      <c r="AT45" s="76"/>
    </row>
    <row r="46" spans="2:46" x14ac:dyDescent="0.2">
      <c r="E46" s="4"/>
      <c r="F46" s="4"/>
      <c r="P46" s="4"/>
      <c r="Q46" s="4"/>
      <c r="AS46" s="76"/>
      <c r="AT46" s="76"/>
    </row>
    <row r="47" spans="2:46" x14ac:dyDescent="0.2">
      <c r="E47" s="4"/>
      <c r="F47" s="4"/>
      <c r="P47" s="4"/>
      <c r="Q47" s="4"/>
      <c r="AS47" s="76"/>
      <c r="AT47" s="76"/>
    </row>
    <row r="48" spans="2:46" x14ac:dyDescent="0.2">
      <c r="E48" s="4"/>
      <c r="F48" s="4"/>
      <c r="P48" s="4"/>
      <c r="Q48" s="4"/>
      <c r="AS48" s="76"/>
      <c r="AT48" s="76"/>
    </row>
    <row r="49" spans="5:46" x14ac:dyDescent="0.2">
      <c r="E49" s="4"/>
      <c r="F49" s="4"/>
      <c r="AS49" s="76"/>
      <c r="AT49" s="76"/>
    </row>
    <row r="50" spans="5:46" x14ac:dyDescent="0.2">
      <c r="E50" s="4"/>
      <c r="F50" s="4"/>
      <c r="AS50" s="76"/>
      <c r="AT50" s="76"/>
    </row>
    <row r="51" spans="5:46" x14ac:dyDescent="0.2">
      <c r="E51" s="4"/>
      <c r="F51" s="4"/>
      <c r="AS51" s="76"/>
      <c r="AT51" s="76"/>
    </row>
    <row r="52" spans="5:46" x14ac:dyDescent="0.2">
      <c r="E52" s="4"/>
      <c r="F52" s="4"/>
      <c r="AS52" s="76"/>
      <c r="AT52" s="76"/>
    </row>
    <row r="53" spans="5:46" x14ac:dyDescent="0.2">
      <c r="AS53" s="76"/>
      <c r="AT53" s="76"/>
    </row>
    <row r="54" spans="5:46" x14ac:dyDescent="0.2">
      <c r="AS54" s="76"/>
      <c r="AT54" s="76"/>
    </row>
    <row r="55" spans="5:46" x14ac:dyDescent="0.2">
      <c r="AS55" s="76"/>
      <c r="AT55" s="76"/>
    </row>
    <row r="56" spans="5:46" x14ac:dyDescent="0.2">
      <c r="AS56" s="76"/>
      <c r="AT56" s="76"/>
    </row>
    <row r="57" spans="5:46" x14ac:dyDescent="0.2">
      <c r="AS57" s="76"/>
      <c r="AT57" s="76"/>
    </row>
    <row r="58" spans="5:46" x14ac:dyDescent="0.2">
      <c r="AS58" s="76"/>
      <c r="AT58" s="76"/>
    </row>
    <row r="59" spans="5:46" x14ac:dyDescent="0.2">
      <c r="AS59" s="76"/>
      <c r="AT59" s="76"/>
    </row>
    <row r="60" spans="5:46" x14ac:dyDescent="0.2">
      <c r="AS60" s="76"/>
      <c r="AT60" s="76"/>
    </row>
    <row r="61" spans="5:46" x14ac:dyDescent="0.2">
      <c r="AS61" s="76"/>
      <c r="AT61" s="76"/>
    </row>
  </sheetData>
  <mergeCells count="22">
    <mergeCell ref="B6:W6"/>
    <mergeCell ref="B7:W7"/>
    <mergeCell ref="B8:W8"/>
    <mergeCell ref="C9:L9"/>
    <mergeCell ref="N9:W9"/>
    <mergeCell ref="B9:B12"/>
    <mergeCell ref="R11:S12"/>
    <mergeCell ref="J10:J12"/>
    <mergeCell ref="U10:U12"/>
    <mergeCell ref="T10:T12"/>
    <mergeCell ref="V10:V12"/>
    <mergeCell ref="W10:W12"/>
    <mergeCell ref="C10:F10"/>
    <mergeCell ref="C11:D11"/>
    <mergeCell ref="E11:F11"/>
    <mergeCell ref="N10:Q10"/>
    <mergeCell ref="N11:O11"/>
    <mergeCell ref="P11:Q11"/>
    <mergeCell ref="G11:H12"/>
    <mergeCell ref="I10:I12"/>
    <mergeCell ref="K10:K12"/>
    <mergeCell ref="L10:L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B62"/>
  <sheetViews>
    <sheetView zoomScaleNormal="100" zoomScaleSheetLayoutView="85" workbookViewId="0"/>
  </sheetViews>
  <sheetFormatPr baseColWidth="10" defaultRowHeight="12.75" x14ac:dyDescent="0.2"/>
  <cols>
    <col min="1" max="1" width="1.7109375" style="11" customWidth="1"/>
    <col min="2" max="2" width="58.28515625" style="11" customWidth="1"/>
    <col min="3" max="8" width="10.7109375" style="11" customWidth="1"/>
    <col min="9" max="9" width="11.7109375" style="11" customWidth="1"/>
    <col min="10" max="10" width="12" style="11" customWidth="1"/>
    <col min="11" max="12" width="13.7109375" style="11" customWidth="1"/>
    <col min="13" max="13" width="1.7109375" style="11" customWidth="1"/>
    <col min="14" max="19" width="10.7109375" style="11" customWidth="1"/>
    <col min="20" max="20" width="12.28515625" style="11" bestFit="1" customWidth="1"/>
    <col min="21" max="21" width="11" style="11" customWidth="1"/>
    <col min="22" max="23" width="13.7109375" style="11" customWidth="1"/>
    <col min="24" max="16384" width="11.42578125" style="11"/>
  </cols>
  <sheetData>
    <row r="6" spans="1:24" ht="15" x14ac:dyDescent="0.25">
      <c r="A6" s="46"/>
      <c r="B6" s="411" t="s">
        <v>12</v>
      </c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</row>
    <row r="7" spans="1:24" ht="15.75" customHeight="1" x14ac:dyDescent="0.2">
      <c r="A7" s="3"/>
      <c r="B7" s="370" t="s">
        <v>148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</row>
    <row r="8" spans="1:24" ht="20.100000000000001" customHeight="1" thickBot="1" x14ac:dyDescent="0.25">
      <c r="A8" s="163"/>
      <c r="B8" s="371" t="s">
        <v>220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</row>
    <row r="9" spans="1:24" ht="15.75" thickTop="1" x14ac:dyDescent="0.2">
      <c r="A9" s="154"/>
      <c r="B9" s="345" t="s">
        <v>138</v>
      </c>
      <c r="C9" s="373" t="s">
        <v>212</v>
      </c>
      <c r="D9" s="373"/>
      <c r="E9" s="373"/>
      <c r="F9" s="373"/>
      <c r="G9" s="373"/>
      <c r="H9" s="373"/>
      <c r="I9" s="373"/>
      <c r="J9" s="373"/>
      <c r="K9" s="373"/>
      <c r="L9" s="373"/>
      <c r="M9" s="154"/>
      <c r="N9" s="373" t="s">
        <v>151</v>
      </c>
      <c r="O9" s="373"/>
      <c r="P9" s="373"/>
      <c r="Q9" s="373"/>
      <c r="R9" s="373"/>
      <c r="S9" s="373"/>
      <c r="T9" s="373"/>
      <c r="U9" s="373"/>
      <c r="V9" s="373"/>
      <c r="W9" s="373"/>
    </row>
    <row r="10" spans="1:24" s="23" customFormat="1" ht="36" x14ac:dyDescent="0.2">
      <c r="B10" s="372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364" t="s">
        <v>28</v>
      </c>
      <c r="J10" s="364" t="s">
        <v>146</v>
      </c>
      <c r="K10" s="364" t="s">
        <v>136</v>
      </c>
      <c r="L10" s="364" t="s">
        <v>86</v>
      </c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64" t="s">
        <v>28</v>
      </c>
      <c r="U10" s="364" t="s">
        <v>146</v>
      </c>
      <c r="V10" s="364" t="s">
        <v>136</v>
      </c>
      <c r="W10" s="364" t="s">
        <v>86</v>
      </c>
    </row>
    <row r="11" spans="1:24" s="23" customFormat="1" ht="14.25" customHeight="1" x14ac:dyDescent="0.2">
      <c r="B11" s="372"/>
      <c r="C11" s="413">
        <v>2008</v>
      </c>
      <c r="D11" s="413"/>
      <c r="E11" s="413">
        <v>2012</v>
      </c>
      <c r="F11" s="413"/>
      <c r="G11" s="375" t="s">
        <v>191</v>
      </c>
      <c r="H11" s="375"/>
      <c r="I11" s="364"/>
      <c r="J11" s="364"/>
      <c r="K11" s="364"/>
      <c r="L11" s="364"/>
      <c r="N11" s="413">
        <v>2008</v>
      </c>
      <c r="O11" s="413"/>
      <c r="P11" s="413">
        <v>2012</v>
      </c>
      <c r="Q11" s="413"/>
      <c r="R11" s="375" t="s">
        <v>191</v>
      </c>
      <c r="S11" s="375"/>
      <c r="T11" s="364"/>
      <c r="U11" s="364"/>
      <c r="V11" s="364"/>
      <c r="W11" s="364"/>
    </row>
    <row r="12" spans="1:24" ht="39" thickBot="1" x14ac:dyDescent="0.25">
      <c r="A12" s="35"/>
      <c r="B12" s="346"/>
      <c r="C12" s="210" t="s">
        <v>77</v>
      </c>
      <c r="D12" s="210" t="s">
        <v>205</v>
      </c>
      <c r="E12" s="210" t="s">
        <v>77</v>
      </c>
      <c r="F12" s="274" t="s">
        <v>205</v>
      </c>
      <c r="G12" s="365"/>
      <c r="H12" s="365"/>
      <c r="I12" s="365"/>
      <c r="J12" s="365"/>
      <c r="K12" s="365"/>
      <c r="L12" s="365"/>
      <c r="M12" s="35"/>
      <c r="N12" s="210" t="s">
        <v>77</v>
      </c>
      <c r="O12" s="274" t="s">
        <v>205</v>
      </c>
      <c r="P12" s="210" t="s">
        <v>77</v>
      </c>
      <c r="Q12" s="274" t="s">
        <v>205</v>
      </c>
      <c r="R12" s="365"/>
      <c r="S12" s="365"/>
      <c r="T12" s="365"/>
      <c r="U12" s="365"/>
      <c r="V12" s="365"/>
      <c r="W12" s="365"/>
    </row>
    <row r="13" spans="1:24" x14ac:dyDescent="0.2">
      <c r="B13" s="9" t="s">
        <v>133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N13" s="44"/>
      <c r="O13" s="44"/>
      <c r="P13" s="44"/>
      <c r="Q13" s="45"/>
      <c r="R13" s="44"/>
      <c r="S13" s="44"/>
      <c r="T13" s="44"/>
      <c r="U13" s="44"/>
      <c r="V13" s="44"/>
      <c r="W13" s="44"/>
    </row>
    <row r="14" spans="1:24" x14ac:dyDescent="0.2">
      <c r="B14" s="15" t="s">
        <v>27</v>
      </c>
      <c r="C14" s="278">
        <v>70.956680297851563</v>
      </c>
      <c r="D14" s="279">
        <v>1.2314453125</v>
      </c>
      <c r="E14" s="278">
        <v>72.014518737792969</v>
      </c>
      <c r="F14" s="279">
        <v>1.1681550741195679</v>
      </c>
      <c r="G14" s="278">
        <f t="shared" ref="G14:G19" si="0">-(C14-E14)</f>
        <v>1.0578384399414062</v>
      </c>
      <c r="H14" s="279">
        <f t="shared" ref="H14:H19" si="1">SQRT(D14*D14+F14*F14)</f>
        <v>1.697363789783886</v>
      </c>
      <c r="I14" s="279">
        <f t="shared" ref="I14:I19" si="2">G14/H14</f>
        <v>0.62322434725445264</v>
      </c>
      <c r="J14" s="329">
        <f t="shared" ref="J14:J19" si="3">IF(I14&gt;0,(1-NORMSDIST(I14)),(NORMSDIST(I14)))</f>
        <v>0.26656855212189967</v>
      </c>
      <c r="K14" s="229" t="str">
        <f t="shared" ref="K14:K19" si="4">IF(J14&lt;0.05,  "Significativa","No significativa")</f>
        <v>No significativa</v>
      </c>
      <c r="L14" s="229" t="str">
        <f t="shared" ref="L14:L19" si="5">IF(K14="Significativa",IF(G14&lt;0,"Disminución","Aumento"),"Sin cambio")</f>
        <v>Sin cambio</v>
      </c>
      <c r="M14" s="43"/>
      <c r="N14" s="278">
        <v>41.152210235595703</v>
      </c>
      <c r="O14" s="279">
        <v>0.42515537142753601</v>
      </c>
      <c r="P14" s="278">
        <v>42.513908386230469</v>
      </c>
      <c r="Q14" s="279">
        <v>0.45284140110015869</v>
      </c>
      <c r="R14" s="278">
        <f t="shared" ref="R14:R19" si="6">-(N14-P14)</f>
        <v>1.3616981506347656</v>
      </c>
      <c r="S14" s="279">
        <f t="shared" ref="S14:S19" si="7">SQRT(O14*O14+Q14*Q14)</f>
        <v>0.62114605722329186</v>
      </c>
      <c r="T14" s="279">
        <f t="shared" ref="T14:T19" si="8">R14/S14</f>
        <v>2.1922350384416229</v>
      </c>
      <c r="U14" s="329">
        <f t="shared" ref="U14:U19" si="9">IF(T14&gt;0,(1-NORMSDIST(T14)),(NORMSDIST(T14)))</f>
        <v>1.418126983465684E-2</v>
      </c>
      <c r="V14" s="229" t="str">
        <f t="shared" ref="V14:V19" si="10">IF(U14&lt;0.05,  "Significativa","No significativa")</f>
        <v>Significativa</v>
      </c>
      <c r="W14" s="229" t="str">
        <f t="shared" ref="W14:W19" si="11">IF(V14="Significativa",IF(R14&lt;0,"Disminución","Aumento"),"Sin cambio")</f>
        <v>Aumento</v>
      </c>
      <c r="X14" s="11" t="s">
        <v>82</v>
      </c>
    </row>
    <row r="15" spans="1:24" ht="12.75" customHeight="1" x14ac:dyDescent="0.2">
      <c r="B15" s="15" t="s">
        <v>26</v>
      </c>
      <c r="C15" s="278">
        <v>38.871910095214844</v>
      </c>
      <c r="D15" s="279">
        <v>1.0693885087966919</v>
      </c>
      <c r="E15" s="278">
        <v>45.421890258789063</v>
      </c>
      <c r="F15" s="279">
        <v>1.226454496383667</v>
      </c>
      <c r="G15" s="278">
        <f t="shared" si="0"/>
        <v>6.5499801635742187</v>
      </c>
      <c r="H15" s="279">
        <f t="shared" si="1"/>
        <v>1.6272007910660953</v>
      </c>
      <c r="I15" s="279">
        <f t="shared" si="2"/>
        <v>4.0253054199186193</v>
      </c>
      <c r="J15" s="329">
        <f t="shared" si="3"/>
        <v>2.8450707311833412E-5</v>
      </c>
      <c r="K15" s="229" t="str">
        <f t="shared" si="4"/>
        <v>Significativa</v>
      </c>
      <c r="L15" s="229" t="str">
        <f t="shared" si="5"/>
        <v>Aumento</v>
      </c>
      <c r="M15" s="43"/>
      <c r="N15" s="278">
        <v>33.082565307617188</v>
      </c>
      <c r="O15" s="279">
        <v>0.34608983993530273</v>
      </c>
      <c r="P15" s="278">
        <v>35.538608551025391</v>
      </c>
      <c r="Q15" s="279">
        <v>0.386598140001297</v>
      </c>
      <c r="R15" s="278">
        <f t="shared" si="6"/>
        <v>2.4560432434082031</v>
      </c>
      <c r="S15" s="279">
        <f t="shared" si="7"/>
        <v>0.5188798504074964</v>
      </c>
      <c r="T15" s="279">
        <f t="shared" si="8"/>
        <v>4.7333563665642009</v>
      </c>
      <c r="U15" s="329">
        <f t="shared" si="9"/>
        <v>1.104186278966246E-6</v>
      </c>
      <c r="V15" s="229" t="str">
        <f t="shared" si="10"/>
        <v>Significativa</v>
      </c>
      <c r="W15" s="229" t="str">
        <f t="shared" si="11"/>
        <v>Aumento</v>
      </c>
    </row>
    <row r="16" spans="1:24" ht="12.75" customHeight="1" x14ac:dyDescent="0.2">
      <c r="B16" s="15" t="s">
        <v>25</v>
      </c>
      <c r="C16" s="278">
        <v>32.084770202636719</v>
      </c>
      <c r="D16" s="279">
        <v>1.4943245649337769</v>
      </c>
      <c r="E16" s="278">
        <v>26.592630386352539</v>
      </c>
      <c r="F16" s="279">
        <v>1.4698165655136108</v>
      </c>
      <c r="G16" s="278">
        <f t="shared" si="0"/>
        <v>-5.4921398162841797</v>
      </c>
      <c r="H16" s="279">
        <f t="shared" si="1"/>
        <v>2.0960359351935614</v>
      </c>
      <c r="I16" s="279">
        <f t="shared" si="2"/>
        <v>-2.6202507905843704</v>
      </c>
      <c r="J16" s="329">
        <f t="shared" si="3"/>
        <v>4.3932561863115399E-3</v>
      </c>
      <c r="K16" s="229" t="str">
        <f t="shared" si="4"/>
        <v>Significativa</v>
      </c>
      <c r="L16" s="229" t="str">
        <f t="shared" si="5"/>
        <v>Disminución</v>
      </c>
      <c r="M16" s="43"/>
      <c r="N16" s="278">
        <v>8.0696487426757813</v>
      </c>
      <c r="O16" s="279">
        <v>0.27043440937995911</v>
      </c>
      <c r="P16" s="278">
        <v>6.9752984046936035</v>
      </c>
      <c r="Q16" s="279">
        <v>0.24974299967288971</v>
      </c>
      <c r="R16" s="278">
        <f t="shared" si="6"/>
        <v>-1.0943503379821777</v>
      </c>
      <c r="S16" s="279">
        <f t="shared" si="7"/>
        <v>0.36811185210788894</v>
      </c>
      <c r="T16" s="279">
        <f t="shared" si="8"/>
        <v>-2.9728744991928089</v>
      </c>
      <c r="U16" s="329">
        <f t="shared" si="9"/>
        <v>1.4751252771915951E-3</v>
      </c>
      <c r="V16" s="229" t="str">
        <f t="shared" si="10"/>
        <v>Significativa</v>
      </c>
      <c r="W16" s="229" t="str">
        <f t="shared" si="11"/>
        <v>Disminución</v>
      </c>
    </row>
    <row r="17" spans="1:23" x14ac:dyDescent="0.2">
      <c r="B17" s="15" t="s">
        <v>24</v>
      </c>
      <c r="C17" s="278">
        <v>22.624435424804688</v>
      </c>
      <c r="D17" s="279">
        <v>1.0149960517883301</v>
      </c>
      <c r="E17" s="278">
        <v>19.873615264892578</v>
      </c>
      <c r="F17" s="279">
        <v>0.96282458305358887</v>
      </c>
      <c r="G17" s="278">
        <f t="shared" si="0"/>
        <v>-2.7508201599121094</v>
      </c>
      <c r="H17" s="279">
        <f t="shared" si="1"/>
        <v>1.3990168558234799</v>
      </c>
      <c r="I17" s="279">
        <f t="shared" si="2"/>
        <v>-1.9662523353179617</v>
      </c>
      <c r="J17" s="329">
        <f t="shared" si="3"/>
        <v>2.4634734873870866E-2</v>
      </c>
      <c r="K17" s="229" t="str">
        <f t="shared" si="4"/>
        <v>Significativa</v>
      </c>
      <c r="L17" s="229" t="str">
        <f t="shared" si="5"/>
        <v>Disminución</v>
      </c>
      <c r="M17" s="43"/>
      <c r="N17" s="278">
        <v>33.378288269042969</v>
      </c>
      <c r="O17" s="279">
        <v>0.34056290984153748</v>
      </c>
      <c r="P17" s="278">
        <v>29.387027740478516</v>
      </c>
      <c r="Q17" s="279">
        <v>0.37071561813354492</v>
      </c>
      <c r="R17" s="278">
        <f t="shared" si="6"/>
        <v>-3.9912605285644531</v>
      </c>
      <c r="S17" s="279">
        <f t="shared" si="7"/>
        <v>0.50340159424446751</v>
      </c>
      <c r="T17" s="279">
        <f t="shared" si="8"/>
        <v>-7.928581423256623</v>
      </c>
      <c r="U17" s="329">
        <f t="shared" si="9"/>
        <v>1.1083165186023914E-15</v>
      </c>
      <c r="V17" s="229" t="str">
        <f t="shared" si="10"/>
        <v>Significativa</v>
      </c>
      <c r="W17" s="229" t="str">
        <f t="shared" si="11"/>
        <v>Disminución</v>
      </c>
    </row>
    <row r="18" spans="1:23" x14ac:dyDescent="0.2">
      <c r="B18" s="15" t="s">
        <v>23</v>
      </c>
      <c r="C18" s="278">
        <v>1.7815202474594116</v>
      </c>
      <c r="D18" s="279">
        <v>0.22577230632305145</v>
      </c>
      <c r="E18" s="278">
        <v>2.4220840930938721</v>
      </c>
      <c r="F18" s="279">
        <v>0.30477988719940186</v>
      </c>
      <c r="G18" s="278">
        <f t="shared" si="0"/>
        <v>0.64056384563446045</v>
      </c>
      <c r="H18" s="279">
        <f t="shared" si="1"/>
        <v>0.37929396771331586</v>
      </c>
      <c r="I18" s="279">
        <f t="shared" si="2"/>
        <v>1.6888321464648808</v>
      </c>
      <c r="J18" s="329">
        <f t="shared" si="3"/>
        <v>4.5625800738801847E-2</v>
      </c>
      <c r="K18" s="229" t="str">
        <f t="shared" si="4"/>
        <v>Significativa</v>
      </c>
      <c r="L18" s="229" t="str">
        <f t="shared" si="5"/>
        <v>Aumento</v>
      </c>
      <c r="M18" s="43"/>
      <c r="N18" s="278">
        <v>5.0361819267272949</v>
      </c>
      <c r="O18" s="279">
        <v>0.1233069896697998</v>
      </c>
      <c r="P18" s="278">
        <v>6.6796207427978516</v>
      </c>
      <c r="Q18" s="279">
        <v>0.17219358682632446</v>
      </c>
      <c r="R18" s="278">
        <f t="shared" si="6"/>
        <v>1.6434388160705566</v>
      </c>
      <c r="S18" s="279">
        <f t="shared" si="7"/>
        <v>0.21179056883049127</v>
      </c>
      <c r="T18" s="279">
        <f t="shared" si="8"/>
        <v>7.7597355970364266</v>
      </c>
      <c r="U18" s="329">
        <f t="shared" si="9"/>
        <v>4.2188474935755949E-15</v>
      </c>
      <c r="V18" s="229" t="str">
        <f t="shared" si="10"/>
        <v>Significativa</v>
      </c>
      <c r="W18" s="229" t="str">
        <f t="shared" si="11"/>
        <v>Aumento</v>
      </c>
    </row>
    <row r="19" spans="1:23" x14ac:dyDescent="0.2">
      <c r="B19" s="15" t="s">
        <v>76</v>
      </c>
      <c r="C19" s="278">
        <v>4.6373615264892578</v>
      </c>
      <c r="D19" s="279">
        <v>0.3668978214263916</v>
      </c>
      <c r="E19" s="278">
        <v>5.6897811889648437</v>
      </c>
      <c r="F19" s="279">
        <v>0.43311822414398193</v>
      </c>
      <c r="G19" s="278">
        <f t="shared" si="0"/>
        <v>1.0524196624755859</v>
      </c>
      <c r="H19" s="279">
        <f t="shared" si="1"/>
        <v>0.56763140104566878</v>
      </c>
      <c r="I19" s="279">
        <f t="shared" si="2"/>
        <v>1.8540546920710497</v>
      </c>
      <c r="J19" s="329">
        <f t="shared" si="3"/>
        <v>3.1865667907816864E-2</v>
      </c>
      <c r="K19" s="229" t="str">
        <f t="shared" si="4"/>
        <v>Significativa</v>
      </c>
      <c r="L19" s="229" t="str">
        <f t="shared" si="5"/>
        <v>Aumento</v>
      </c>
      <c r="M19" s="43"/>
      <c r="N19" s="278">
        <v>20.433317184448242</v>
      </c>
      <c r="O19" s="279">
        <v>0.25195902585983276</v>
      </c>
      <c r="P19" s="278">
        <v>21.41944694519043</v>
      </c>
      <c r="Q19" s="279">
        <v>0.29860386252403259</v>
      </c>
      <c r="R19" s="278">
        <f t="shared" si="6"/>
        <v>0.9861297607421875</v>
      </c>
      <c r="S19" s="279">
        <f t="shared" si="7"/>
        <v>0.39070144282624197</v>
      </c>
      <c r="T19" s="279">
        <f t="shared" si="8"/>
        <v>2.5239982571058803</v>
      </c>
      <c r="U19" s="329">
        <f t="shared" si="9"/>
        <v>5.8014251939967343E-3</v>
      </c>
      <c r="V19" s="229" t="str">
        <f t="shared" si="10"/>
        <v>Significativa</v>
      </c>
      <c r="W19" s="229" t="str">
        <f t="shared" si="11"/>
        <v>Aumento</v>
      </c>
    </row>
    <row r="20" spans="1:23" x14ac:dyDescent="0.2">
      <c r="B20" s="13" t="s">
        <v>22</v>
      </c>
      <c r="C20" s="280"/>
      <c r="D20" s="279"/>
      <c r="E20" s="280"/>
      <c r="F20" s="279"/>
      <c r="G20" s="279"/>
      <c r="H20" s="279"/>
      <c r="I20" s="279"/>
      <c r="J20" s="279"/>
      <c r="K20" s="241"/>
      <c r="L20" s="241"/>
      <c r="M20" s="43"/>
      <c r="N20" s="280"/>
      <c r="O20" s="279"/>
      <c r="P20" s="280"/>
      <c r="Q20" s="279"/>
      <c r="R20" s="279"/>
      <c r="S20" s="279"/>
      <c r="T20" s="279"/>
      <c r="U20" s="279"/>
      <c r="V20" s="241"/>
      <c r="W20" s="241"/>
    </row>
    <row r="21" spans="1:23" x14ac:dyDescent="0.2">
      <c r="B21" s="10" t="s">
        <v>21</v>
      </c>
      <c r="C21" s="258">
        <v>93.58111572265625</v>
      </c>
      <c r="D21" s="279">
        <v>0.44955211877822876</v>
      </c>
      <c r="E21" s="258">
        <v>91.888137817382813</v>
      </c>
      <c r="F21" s="279">
        <v>0.53867757320404053</v>
      </c>
      <c r="G21" s="278">
        <f>-(C21-E21)</f>
        <v>-1.6929779052734375</v>
      </c>
      <c r="H21" s="279">
        <f>SQRT(D21*D21+F21*F21)</f>
        <v>0.7016200078183269</v>
      </c>
      <c r="I21" s="279">
        <f>G21/H21</f>
        <v>-2.4129555691231181</v>
      </c>
      <c r="J21" s="329">
        <f>IF(I21&gt;0,(1-NORMSDIST(I21)),(NORMSDIST(I21)))</f>
        <v>7.9118741991501037E-3</v>
      </c>
      <c r="K21" s="229" t="str">
        <f>IF(J21&lt;0.05,  "Significativa","No significativa")</f>
        <v>Significativa</v>
      </c>
      <c r="L21" s="229" t="str">
        <f>IF(K21="Significativa",IF(G21&lt;0,"Disminución","Aumento"),"Sin cambio")</f>
        <v>Disminución</v>
      </c>
      <c r="M21" s="43"/>
      <c r="N21" s="258">
        <v>74.530502319335938</v>
      </c>
      <c r="O21" s="279">
        <v>0.28410133719444275</v>
      </c>
      <c r="P21" s="258">
        <v>71.900932312011719</v>
      </c>
      <c r="Q21" s="279">
        <v>0.33558443188667297</v>
      </c>
      <c r="R21" s="278">
        <f>-(N21-P21)</f>
        <v>-2.6295700073242187</v>
      </c>
      <c r="S21" s="279">
        <f>SQRT(O21*O21+Q21*Q21)</f>
        <v>0.43969362142334006</v>
      </c>
      <c r="T21" s="279">
        <f>R21/S21</f>
        <v>-5.980459754708269</v>
      </c>
      <c r="U21" s="329">
        <f>IF(T21&gt;0,(1-NORMSDIST(T21)),(NORMSDIST(T21)))</f>
        <v>1.1125434886933361E-9</v>
      </c>
      <c r="V21" s="229" t="str">
        <f>IF(U21&lt;0.05,  "Significativa","No significativa")</f>
        <v>Significativa</v>
      </c>
      <c r="W21" s="229" t="str">
        <f>IF(V21="Significativa",IF(R21&lt;0,"Disminución","Aumento"),"Sin cambio")</f>
        <v>Disminución</v>
      </c>
    </row>
    <row r="22" spans="1:23" ht="12.75" customHeight="1" x14ac:dyDescent="0.2">
      <c r="B22" s="10" t="s">
        <v>20</v>
      </c>
      <c r="C22" s="258">
        <v>64.041297912597656</v>
      </c>
      <c r="D22" s="279">
        <v>1.3493432998657227</v>
      </c>
      <c r="E22" s="258">
        <v>47.883041381835938</v>
      </c>
      <c r="F22" s="279">
        <v>1.4605221748352051</v>
      </c>
      <c r="G22" s="278">
        <f>-(C22-E22)</f>
        <v>-16.158256530761719</v>
      </c>
      <c r="H22" s="279">
        <f>SQRT(D22*D22+F22*F22)</f>
        <v>1.9884296226112392</v>
      </c>
      <c r="I22" s="279">
        <f>G22/H22</f>
        <v>-8.1261395158368366</v>
      </c>
      <c r="J22" s="329">
        <f>IF(I22&gt;0,(1-NORMSDIST(I22)),(NORMSDIST(I22)))</f>
        <v>2.2158945254144756E-16</v>
      </c>
      <c r="K22" s="229" t="str">
        <f>IF(J22&lt;0.05,  "Significativa","No significativa")</f>
        <v>Significativa</v>
      </c>
      <c r="L22" s="229" t="str">
        <f>IF(K22="Significativa",IF(G22&lt;0,"Disminución","Aumento"),"Sin cambio")</f>
        <v>Disminución</v>
      </c>
      <c r="M22" s="43"/>
      <c r="N22" s="258">
        <v>26.774225234985352</v>
      </c>
      <c r="O22" s="279">
        <v>0.39949125051498413</v>
      </c>
      <c r="P22" s="258">
        <v>18.864410400390625</v>
      </c>
      <c r="Q22" s="279">
        <v>0.37565118074417114</v>
      </c>
      <c r="R22" s="278">
        <f>-(N22-P22)</f>
        <v>-7.9098148345947266</v>
      </c>
      <c r="S22" s="279">
        <f>SQRT(O22*O22+Q22*Q22)</f>
        <v>0.5483676402127643</v>
      </c>
      <c r="T22" s="279">
        <f>R22/S22</f>
        <v>-14.424291760771574</v>
      </c>
      <c r="U22" s="329">
        <f>IF(T22&gt;0,(1-NORMSDIST(T22)),(NORMSDIST(T22)))</f>
        <v>1.8199351163732705E-47</v>
      </c>
      <c r="V22" s="229" t="str">
        <f>IF(U22&lt;0.05,  "Significativa","No significativa")</f>
        <v>Significativa</v>
      </c>
      <c r="W22" s="229" t="str">
        <f>IF(V22="Significativa",IF(R22&lt;0,"Disminución","Aumento"),"Sin cambio")</f>
        <v>Disminución</v>
      </c>
    </row>
    <row r="23" spans="1:23" x14ac:dyDescent="0.2">
      <c r="B23" s="12" t="s">
        <v>132</v>
      </c>
      <c r="C23" s="280"/>
      <c r="D23" s="279"/>
      <c r="E23" s="280"/>
      <c r="F23" s="279"/>
      <c r="G23" s="279"/>
      <c r="H23" s="279"/>
      <c r="I23" s="279"/>
      <c r="J23" s="279"/>
      <c r="K23" s="241"/>
      <c r="L23" s="241"/>
      <c r="M23" s="43"/>
      <c r="N23" s="280"/>
      <c r="O23" s="279"/>
      <c r="P23" s="280"/>
      <c r="Q23" s="279"/>
      <c r="R23" s="279"/>
      <c r="S23" s="279"/>
      <c r="T23" s="279"/>
      <c r="U23" s="279"/>
      <c r="V23" s="241"/>
      <c r="W23" s="241"/>
    </row>
    <row r="24" spans="1:23" x14ac:dyDescent="0.2">
      <c r="B24" s="6" t="s">
        <v>19</v>
      </c>
      <c r="C24" s="258">
        <v>37.595756530761719</v>
      </c>
      <c r="D24" s="279">
        <v>0.76974964141845703</v>
      </c>
      <c r="E24" s="258">
        <v>34.089939117431641</v>
      </c>
      <c r="F24" s="279">
        <v>0.82208740711212158</v>
      </c>
      <c r="G24" s="278">
        <f t="shared" ref="G24:G29" si="12">-(C24-E24)</f>
        <v>-3.5058174133300781</v>
      </c>
      <c r="H24" s="279">
        <f t="shared" ref="H24:H29" si="13">SQRT(D24*D24+F24*F24)</f>
        <v>1.126207003794673</v>
      </c>
      <c r="I24" s="279">
        <f t="shared" ref="I24:I29" si="14">G24/H24</f>
        <v>-3.1129422934837736</v>
      </c>
      <c r="J24" s="329">
        <f t="shared" ref="J24:J29" si="15">IF(I24&gt;0,(1-NORMSDIST(I24)),(NORMSDIST(I24)))</f>
        <v>9.2616116027071304E-4</v>
      </c>
      <c r="K24" s="229" t="str">
        <f t="shared" ref="K24:K29" si="16">IF(J24&lt;0.05,  "Significativa","No significativa")</f>
        <v>Significativa</v>
      </c>
      <c r="L24" s="229" t="str">
        <f t="shared" ref="L24:L29" si="17">IF(K24="Significativa",IF(G24&lt;0,"Disminución","Aumento"),"Sin cambio")</f>
        <v>Disminución</v>
      </c>
      <c r="M24" s="43"/>
      <c r="N24" s="258">
        <v>20.081680297851563</v>
      </c>
      <c r="O24" s="279">
        <v>0.21800267696380615</v>
      </c>
      <c r="P24" s="258">
        <v>17.644693374633789</v>
      </c>
      <c r="Q24" s="279">
        <v>0.22487980127334595</v>
      </c>
      <c r="R24" s="278">
        <f t="shared" ref="R24:R29" si="18">-(N24-P24)</f>
        <v>-2.4369869232177734</v>
      </c>
      <c r="S24" s="279">
        <f t="shared" ref="S24:S29" si="19">SQRT(O24*O24+Q24*Q24)</f>
        <v>0.31320295685725125</v>
      </c>
      <c r="T24" s="279">
        <f t="shared" ref="T24:T29" si="20">R24/S24</f>
        <v>-7.7808554161526668</v>
      </c>
      <c r="U24" s="329">
        <f t="shared" ref="U24:U29" si="21">IF(T24&gt;0,(1-NORMSDIST(T24)),(NORMSDIST(T24)))</f>
        <v>3.6017893004799641E-15</v>
      </c>
      <c r="V24" s="229" t="str">
        <f t="shared" ref="V24:V29" si="22">IF(U24&lt;0.05,  "Significativa","No significativa")</f>
        <v>Significativa</v>
      </c>
      <c r="W24" s="229" t="str">
        <f t="shared" ref="W24:W29" si="23">IF(V24="Significativa",IF(R24&lt;0,"Disminución","Aumento"),"Sin cambio")</f>
        <v>Disminución</v>
      </c>
    </row>
    <row r="25" spans="1:23" x14ac:dyDescent="0.2">
      <c r="B25" s="10" t="s">
        <v>18</v>
      </c>
      <c r="C25" s="258">
        <v>49.773090362548828</v>
      </c>
      <c r="D25" s="279">
        <v>1.6000940799713135</v>
      </c>
      <c r="E25" s="258">
        <v>24.32649040222168</v>
      </c>
      <c r="F25" s="279">
        <v>0.99243426322937012</v>
      </c>
      <c r="G25" s="278">
        <f t="shared" si="12"/>
        <v>-25.446599960327148</v>
      </c>
      <c r="H25" s="279">
        <f t="shared" si="13"/>
        <v>1.8828772747024345</v>
      </c>
      <c r="I25" s="279">
        <f t="shared" si="14"/>
        <v>-13.514741668093407</v>
      </c>
      <c r="J25" s="329">
        <f t="shared" si="15"/>
        <v>6.4002120051637151E-42</v>
      </c>
      <c r="K25" s="229" t="str">
        <f t="shared" si="16"/>
        <v>Significativa</v>
      </c>
      <c r="L25" s="229" t="str">
        <f t="shared" si="17"/>
        <v>Disminución</v>
      </c>
      <c r="M25" s="43"/>
      <c r="N25" s="258">
        <v>37.045841217041016</v>
      </c>
      <c r="O25" s="279">
        <v>0.3790145218372345</v>
      </c>
      <c r="P25" s="258">
        <v>21.244861602783203</v>
      </c>
      <c r="Q25" s="279">
        <v>0.29252961277961731</v>
      </c>
      <c r="R25" s="278">
        <f t="shared" si="18"/>
        <v>-15.800979614257812</v>
      </c>
      <c r="S25" s="279">
        <f t="shared" si="19"/>
        <v>0.47877508510416489</v>
      </c>
      <c r="T25" s="279">
        <f t="shared" si="20"/>
        <v>-33.002927900519438</v>
      </c>
      <c r="U25" s="329">
        <f t="shared" si="21"/>
        <v>3.6868092948713064E-239</v>
      </c>
      <c r="V25" s="229" t="str">
        <f t="shared" si="22"/>
        <v>Significativa</v>
      </c>
      <c r="W25" s="229" t="str">
        <f t="shared" si="23"/>
        <v>Disminución</v>
      </c>
    </row>
    <row r="26" spans="1:23" x14ac:dyDescent="0.2">
      <c r="B26" s="10" t="s">
        <v>17</v>
      </c>
      <c r="C26" s="258">
        <v>84.323265075683594</v>
      </c>
      <c r="D26" s="279">
        <v>0.74258142709732056</v>
      </c>
      <c r="E26" s="258">
        <v>81.023178100585938</v>
      </c>
      <c r="F26" s="279">
        <v>0.82045149803161621</v>
      </c>
      <c r="G26" s="278">
        <f t="shared" si="12"/>
        <v>-3.3000869750976562</v>
      </c>
      <c r="H26" s="279">
        <f t="shared" si="13"/>
        <v>1.1066019322648124</v>
      </c>
      <c r="I26" s="279">
        <f t="shared" si="14"/>
        <v>-2.9821807452871298</v>
      </c>
      <c r="J26" s="329">
        <f t="shared" si="15"/>
        <v>1.4310148783236306E-3</v>
      </c>
      <c r="K26" s="229" t="str">
        <f t="shared" si="16"/>
        <v>Significativa</v>
      </c>
      <c r="L26" s="229" t="str">
        <f t="shared" si="17"/>
        <v>Disminución</v>
      </c>
      <c r="M26" s="43"/>
      <c r="N26" s="258">
        <v>62.695999145507812</v>
      </c>
      <c r="O26" s="279">
        <v>0.32914736866950989</v>
      </c>
      <c r="P26" s="258">
        <v>59.113250732421875</v>
      </c>
      <c r="Q26" s="279">
        <v>0.38319620490074158</v>
      </c>
      <c r="R26" s="278">
        <f t="shared" si="18"/>
        <v>-3.5827484130859375</v>
      </c>
      <c r="S26" s="279">
        <f t="shared" si="19"/>
        <v>0.50515079110340244</v>
      </c>
      <c r="T26" s="279">
        <f t="shared" si="20"/>
        <v>-7.0924335390233262</v>
      </c>
      <c r="U26" s="329">
        <f t="shared" si="21"/>
        <v>6.5886965195884507E-13</v>
      </c>
      <c r="V26" s="229" t="str">
        <f t="shared" si="22"/>
        <v>Significativa</v>
      </c>
      <c r="W26" s="229" t="str">
        <f t="shared" si="23"/>
        <v>Disminución</v>
      </c>
    </row>
    <row r="27" spans="1:23" x14ac:dyDescent="0.2">
      <c r="B27" s="10" t="s">
        <v>192</v>
      </c>
      <c r="C27" s="258">
        <v>45.446975708007812</v>
      </c>
      <c r="D27" s="279">
        <v>1.5099928379058838</v>
      </c>
      <c r="E27" s="258">
        <v>34.319175720214844</v>
      </c>
      <c r="F27" s="279">
        <v>1.3592753410339355</v>
      </c>
      <c r="G27" s="278">
        <f t="shared" si="12"/>
        <v>-11.127799987792969</v>
      </c>
      <c r="H27" s="279">
        <f t="shared" si="13"/>
        <v>2.0316761118027613</v>
      </c>
      <c r="I27" s="279">
        <f t="shared" si="14"/>
        <v>-5.4771525456973409</v>
      </c>
      <c r="J27" s="329">
        <f t="shared" si="15"/>
        <v>2.1611229382105921E-8</v>
      </c>
      <c r="K27" s="229" t="str">
        <f t="shared" si="16"/>
        <v>Significativa</v>
      </c>
      <c r="L27" s="229" t="str">
        <f t="shared" si="17"/>
        <v>Disminución</v>
      </c>
      <c r="M27" s="43"/>
      <c r="N27" s="258">
        <v>14.384685516357422</v>
      </c>
      <c r="O27" s="279">
        <v>0.34708502888679504</v>
      </c>
      <c r="P27" s="258">
        <v>11.326179504394531</v>
      </c>
      <c r="Q27" s="279">
        <v>0.31576153635978699</v>
      </c>
      <c r="R27" s="278">
        <f t="shared" si="18"/>
        <v>-3.0585060119628906</v>
      </c>
      <c r="S27" s="279">
        <f t="shared" si="19"/>
        <v>0.46922634742908503</v>
      </c>
      <c r="T27" s="279">
        <f t="shared" si="20"/>
        <v>-6.5181889907090689</v>
      </c>
      <c r="U27" s="329">
        <f t="shared" si="21"/>
        <v>3.5580649638825527E-11</v>
      </c>
      <c r="V27" s="229" t="str">
        <f t="shared" si="22"/>
        <v>Significativa</v>
      </c>
      <c r="W27" s="229" t="str">
        <f t="shared" si="23"/>
        <v>Disminución</v>
      </c>
    </row>
    <row r="28" spans="1:23" x14ac:dyDescent="0.2">
      <c r="B28" s="10" t="s">
        <v>16</v>
      </c>
      <c r="C28" s="258">
        <v>46.897590637207031</v>
      </c>
      <c r="D28" s="279">
        <v>2.0814418792724609</v>
      </c>
      <c r="E28" s="258">
        <v>37.232379913330078</v>
      </c>
      <c r="F28" s="279">
        <v>2.2749450206756592</v>
      </c>
      <c r="G28" s="278">
        <f t="shared" si="12"/>
        <v>-9.6652107238769531</v>
      </c>
      <c r="H28" s="279">
        <f t="shared" si="13"/>
        <v>3.0834680384084168</v>
      </c>
      <c r="I28" s="279">
        <f t="shared" si="14"/>
        <v>-3.1345259958867002</v>
      </c>
      <c r="J28" s="329">
        <f t="shared" si="15"/>
        <v>8.6066000781992718E-4</v>
      </c>
      <c r="K28" s="229" t="str">
        <f t="shared" si="16"/>
        <v>Significativa</v>
      </c>
      <c r="L28" s="229" t="str">
        <f t="shared" si="17"/>
        <v>Disminución</v>
      </c>
      <c r="M28" s="43"/>
      <c r="N28" s="258">
        <v>15.912111282348633</v>
      </c>
      <c r="O28" s="279">
        <v>0.46889171004295349</v>
      </c>
      <c r="P28" s="258">
        <v>12.631443023681641</v>
      </c>
      <c r="Q28" s="279">
        <v>0.50017571449279785</v>
      </c>
      <c r="R28" s="278">
        <f t="shared" si="18"/>
        <v>-3.2806682586669922</v>
      </c>
      <c r="S28" s="279">
        <f t="shared" si="19"/>
        <v>0.68559111802544959</v>
      </c>
      <c r="T28" s="279">
        <f t="shared" si="20"/>
        <v>-4.7851673868173004</v>
      </c>
      <c r="U28" s="329">
        <f t="shared" si="21"/>
        <v>8.5422445834563699E-7</v>
      </c>
      <c r="V28" s="229" t="str">
        <f t="shared" si="22"/>
        <v>Significativa</v>
      </c>
      <c r="W28" s="229" t="str">
        <f t="shared" si="23"/>
        <v>Disminución</v>
      </c>
    </row>
    <row r="29" spans="1:23" x14ac:dyDescent="0.2">
      <c r="B29" s="10" t="s">
        <v>128</v>
      </c>
      <c r="C29" s="258">
        <v>37.934539794921875</v>
      </c>
      <c r="D29" s="279">
        <v>1.4331364631652832</v>
      </c>
      <c r="E29" s="258">
        <v>34.4197998046875</v>
      </c>
      <c r="F29" s="279">
        <v>1.3121390342712402</v>
      </c>
      <c r="G29" s="278">
        <f t="shared" si="12"/>
        <v>-3.514739990234375</v>
      </c>
      <c r="H29" s="279">
        <f t="shared" si="13"/>
        <v>1.9430874831854998</v>
      </c>
      <c r="I29" s="279">
        <f t="shared" si="14"/>
        <v>-1.80884289598341</v>
      </c>
      <c r="J29" s="329">
        <f t="shared" si="15"/>
        <v>3.5237706988160825E-2</v>
      </c>
      <c r="K29" s="229" t="str">
        <f t="shared" si="16"/>
        <v>Significativa</v>
      </c>
      <c r="L29" s="229" t="str">
        <f t="shared" si="17"/>
        <v>Disminución</v>
      </c>
      <c r="M29" s="43"/>
      <c r="N29" s="258">
        <v>19.811040878295898</v>
      </c>
      <c r="O29" s="279">
        <v>0.33459773659706116</v>
      </c>
      <c r="P29" s="258">
        <v>22.124744415283203</v>
      </c>
      <c r="Q29" s="279">
        <v>0.36783862113952637</v>
      </c>
      <c r="R29" s="278">
        <f t="shared" si="18"/>
        <v>2.3137035369873047</v>
      </c>
      <c r="S29" s="279">
        <f t="shared" si="19"/>
        <v>0.49725335246502295</v>
      </c>
      <c r="T29" s="279">
        <f t="shared" si="20"/>
        <v>4.6529671957315797</v>
      </c>
      <c r="U29" s="329">
        <f t="shared" si="21"/>
        <v>1.6359615835348507E-6</v>
      </c>
      <c r="V29" s="229" t="str">
        <f t="shared" si="22"/>
        <v>Significativa</v>
      </c>
      <c r="W29" s="229" t="str">
        <f t="shared" si="23"/>
        <v>Aumento</v>
      </c>
    </row>
    <row r="30" spans="1:23" ht="12.75" customHeight="1" x14ac:dyDescent="0.2">
      <c r="B30" s="9" t="s">
        <v>14</v>
      </c>
      <c r="C30" s="258"/>
      <c r="D30" s="279"/>
      <c r="E30" s="258"/>
      <c r="F30" s="279"/>
      <c r="G30" s="279"/>
      <c r="H30" s="279"/>
      <c r="I30" s="279"/>
      <c r="J30" s="279"/>
      <c r="K30" s="241"/>
      <c r="L30" s="241"/>
      <c r="M30" s="43"/>
      <c r="N30" s="258"/>
      <c r="O30" s="279"/>
      <c r="P30" s="258"/>
      <c r="Q30" s="279"/>
      <c r="R30" s="279"/>
      <c r="S30" s="279"/>
      <c r="T30" s="279"/>
      <c r="U30" s="279"/>
      <c r="V30" s="241"/>
      <c r="W30" s="241"/>
    </row>
    <row r="31" spans="1:23" x14ac:dyDescent="0.2">
      <c r="B31" s="6" t="s">
        <v>187</v>
      </c>
      <c r="C31" s="258">
        <v>38.319564819335938</v>
      </c>
      <c r="D31" s="279">
        <v>1.5106049776077271</v>
      </c>
      <c r="E31" s="258">
        <v>42.352012634277344</v>
      </c>
      <c r="F31" s="279">
        <v>1.5928628444671631</v>
      </c>
      <c r="G31" s="278">
        <f>-(C31-E31)</f>
        <v>4.0324478149414062</v>
      </c>
      <c r="H31" s="279">
        <f>SQRT(D31*D31+F31*F31)</f>
        <v>2.1952538440137768</v>
      </c>
      <c r="I31" s="279">
        <f>G31/H31</f>
        <v>1.8368936357576422</v>
      </c>
      <c r="J31" s="329">
        <f>IF(I31&gt;0,(1-NORMSDIST(I31)),(NORMSDIST(I31)))</f>
        <v>3.3112799503810963E-2</v>
      </c>
      <c r="K31" s="229" t="str">
        <f>IF(J31&lt;0.05,  "Significativa","No significativa")</f>
        <v>Significativa</v>
      </c>
      <c r="L31" s="229" t="str">
        <f>IF(K31="Significativa",IF(G31&lt;0,"Disminución","Aumento"),"Sin cambio")</f>
        <v>Aumento</v>
      </c>
      <c r="M31" s="43"/>
      <c r="N31" s="258">
        <v>14.179499626159668</v>
      </c>
      <c r="O31" s="279">
        <v>0.33238747715950012</v>
      </c>
      <c r="P31" s="258">
        <v>17.651630401611328</v>
      </c>
      <c r="Q31" s="279">
        <v>0.36187365651130676</v>
      </c>
      <c r="R31" s="278">
        <f>-(N31-P31)</f>
        <v>3.4721307754516602</v>
      </c>
      <c r="S31" s="279">
        <f>SQRT(O31*O31+Q31*Q31)</f>
        <v>0.49135931684391665</v>
      </c>
      <c r="T31" s="279">
        <f>R31/S31</f>
        <v>7.0663782214484883</v>
      </c>
      <c r="U31" s="329">
        <f>IF(T31&gt;0,(1-NORMSDIST(T31)),(NORMSDIST(T31)))</f>
        <v>7.9514173023653711E-13</v>
      </c>
      <c r="V31" s="229" t="str">
        <f>IF(U31&lt;0.05,  "Significativa","No significativa")</f>
        <v>Significativa</v>
      </c>
      <c r="W31" s="229" t="str">
        <f>IF(V31="Significativa",IF(R31&lt;0,"Disminución","Aumento"),"Sin cambio")</f>
        <v>Aumento</v>
      </c>
    </row>
    <row r="32" spans="1:23" ht="13.5" thickBot="1" x14ac:dyDescent="0.25">
      <c r="A32" s="28"/>
      <c r="B32" s="150" t="s">
        <v>188</v>
      </c>
      <c r="C32" s="281">
        <v>72.738197326660156</v>
      </c>
      <c r="D32" s="282">
        <v>1.1734694242477417</v>
      </c>
      <c r="E32" s="281">
        <v>74.436607360839844</v>
      </c>
      <c r="F32" s="282">
        <v>1.1314259767532349</v>
      </c>
      <c r="G32" s="285">
        <f>-(C32-E32)</f>
        <v>1.6984100341796875</v>
      </c>
      <c r="H32" s="282">
        <f>SQRT(D32*D32+F32*F32)</f>
        <v>1.6300782896892829</v>
      </c>
      <c r="I32" s="282">
        <f>G32/H32</f>
        <v>1.0419193022339004</v>
      </c>
      <c r="J32" s="336">
        <f>IF(I32&gt;0,(1-NORMSDIST(I32)),(NORMSDIST(I32)))</f>
        <v>0.14872454712128302</v>
      </c>
      <c r="K32" s="230" t="str">
        <f>IF(J32&lt;0.05,  "Significativa","No significativa")</f>
        <v>No significativa</v>
      </c>
      <c r="L32" s="230" t="str">
        <f>IF(K32="Significativa",IF(G32&lt;0,"Disminución","Aumento"),"Sin cambio")</f>
        <v>Sin cambio</v>
      </c>
      <c r="M32" s="165"/>
      <c r="N32" s="281">
        <v>46.188392639160156</v>
      </c>
      <c r="O32" s="282">
        <v>0.42269337177276611</v>
      </c>
      <c r="P32" s="281">
        <v>49.193527221679688</v>
      </c>
      <c r="Q32" s="282">
        <v>0.4579850435256958</v>
      </c>
      <c r="R32" s="285">
        <f>-(N32-P32)</f>
        <v>3.0051345825195312</v>
      </c>
      <c r="S32" s="282">
        <f>SQRT(O32*O32+Q32*Q32)</f>
        <v>0.62323349286913599</v>
      </c>
      <c r="T32" s="282">
        <f>R32/S32</f>
        <v>4.8218438464932385</v>
      </c>
      <c r="U32" s="336">
        <f>IF(T32&gt;0,(1-NORMSDIST(T32)),(NORMSDIST(T32)))</f>
        <v>7.1118638422795755E-7</v>
      </c>
      <c r="V32" s="230" t="str">
        <f>IF(U32&lt;0.05,  "Significativa","No significativa")</f>
        <v>Significativa</v>
      </c>
      <c r="W32" s="230" t="str">
        <f>IF(V32="Significativa",IF(R32&lt;0,"Disminución","Aumento"),"Sin cambio")</f>
        <v>Aumento</v>
      </c>
    </row>
    <row r="33" spans="2:28" s="4" customFormat="1" ht="25.5" customHeight="1" thickTop="1" x14ac:dyDescent="0.2">
      <c r="B33" s="414" t="s">
        <v>236</v>
      </c>
      <c r="C33" s="414"/>
      <c r="D33" s="414"/>
      <c r="E33" s="414"/>
      <c r="F33" s="414"/>
      <c r="G33" s="414"/>
      <c r="H33" s="414"/>
      <c r="I33" s="414"/>
      <c r="J33" s="414"/>
      <c r="K33" s="414"/>
      <c r="L33" s="414"/>
      <c r="M33" s="414"/>
      <c r="N33" s="414"/>
      <c r="O33" s="414"/>
      <c r="P33" s="414"/>
      <c r="Q33" s="414"/>
      <c r="R33" s="414"/>
      <c r="S33" s="414"/>
      <c r="T33" s="414"/>
      <c r="U33" s="414"/>
      <c r="V33" s="414"/>
      <c r="W33" s="414"/>
    </row>
    <row r="34" spans="2:28" ht="12.75" customHeight="1" x14ac:dyDescent="0.2">
      <c r="B34" s="118" t="s">
        <v>204</v>
      </c>
      <c r="P34" s="4"/>
      <c r="Q34" s="4"/>
    </row>
    <row r="35" spans="2:28" x14ac:dyDescent="0.2">
      <c r="B35" s="83" t="s">
        <v>163</v>
      </c>
      <c r="P35" s="4"/>
      <c r="Q35" s="4"/>
    </row>
    <row r="36" spans="2:28" x14ac:dyDescent="0.2">
      <c r="B36" s="117"/>
      <c r="P36" s="4"/>
      <c r="Q36" s="4"/>
      <c r="AA36" s="76"/>
      <c r="AB36" s="76"/>
    </row>
    <row r="37" spans="2:28" x14ac:dyDescent="0.2">
      <c r="E37" s="4"/>
      <c r="F37" s="4"/>
      <c r="P37" s="4"/>
      <c r="Q37" s="4"/>
      <c r="AA37" s="76"/>
      <c r="AB37" s="76"/>
    </row>
    <row r="38" spans="2:28" x14ac:dyDescent="0.2">
      <c r="E38" s="4"/>
      <c r="F38" s="4"/>
      <c r="P38" s="4"/>
      <c r="Q38" s="4"/>
      <c r="AA38" s="76"/>
      <c r="AB38" s="76"/>
    </row>
    <row r="39" spans="2:28" x14ac:dyDescent="0.2">
      <c r="E39" s="4"/>
      <c r="F39" s="4"/>
      <c r="P39" s="4"/>
      <c r="Q39" s="4"/>
      <c r="AA39" s="76"/>
      <c r="AB39" s="76"/>
    </row>
    <row r="40" spans="2:28" x14ac:dyDescent="0.2">
      <c r="E40" s="4"/>
      <c r="F40" s="4"/>
      <c r="P40" s="4"/>
      <c r="Q40" s="4"/>
      <c r="AA40" s="76"/>
      <c r="AB40" s="76"/>
    </row>
    <row r="41" spans="2:28" x14ac:dyDescent="0.2">
      <c r="E41" s="4"/>
      <c r="F41" s="4"/>
      <c r="P41" s="4"/>
      <c r="Q41" s="4"/>
      <c r="AA41" s="76"/>
      <c r="AB41" s="76"/>
    </row>
    <row r="42" spans="2:28" x14ac:dyDescent="0.2">
      <c r="E42" s="4"/>
      <c r="F42" s="4"/>
      <c r="P42" s="4"/>
      <c r="Q42" s="4"/>
      <c r="AA42" s="76"/>
      <c r="AB42" s="76"/>
    </row>
    <row r="43" spans="2:28" x14ac:dyDescent="0.2">
      <c r="E43" s="4"/>
      <c r="F43" s="4"/>
      <c r="P43" s="4"/>
      <c r="Q43" s="4"/>
      <c r="AA43" s="76"/>
      <c r="AB43" s="76"/>
    </row>
    <row r="44" spans="2:28" x14ac:dyDescent="0.2">
      <c r="E44" s="4"/>
      <c r="F44" s="4"/>
      <c r="P44" s="4"/>
      <c r="Q44" s="4"/>
      <c r="AA44" s="76"/>
      <c r="AB44" s="76"/>
    </row>
    <row r="45" spans="2:28" x14ac:dyDescent="0.2">
      <c r="E45" s="4"/>
      <c r="F45" s="4"/>
      <c r="P45" s="4"/>
      <c r="Q45" s="4"/>
      <c r="AA45" s="76"/>
      <c r="AB45" s="76"/>
    </row>
    <row r="46" spans="2:28" x14ac:dyDescent="0.2">
      <c r="E46" s="4"/>
      <c r="F46" s="4"/>
      <c r="P46" s="4"/>
      <c r="Q46" s="4"/>
      <c r="AA46" s="76"/>
      <c r="AB46" s="76"/>
    </row>
    <row r="47" spans="2:28" x14ac:dyDescent="0.2">
      <c r="E47" s="4"/>
      <c r="F47" s="4"/>
      <c r="P47" s="4"/>
      <c r="Q47" s="4"/>
      <c r="AA47" s="76"/>
      <c r="AB47" s="76"/>
    </row>
    <row r="48" spans="2:28" x14ac:dyDescent="0.2">
      <c r="E48" s="4"/>
      <c r="F48" s="4"/>
      <c r="P48" s="4"/>
      <c r="Q48" s="4"/>
      <c r="AA48" s="76"/>
      <c r="AB48" s="76"/>
    </row>
    <row r="49" spans="5:28" x14ac:dyDescent="0.2">
      <c r="E49" s="4"/>
      <c r="F49" s="4"/>
      <c r="P49" s="4"/>
      <c r="Q49" s="4"/>
      <c r="AA49" s="76"/>
      <c r="AB49" s="76"/>
    </row>
    <row r="50" spans="5:28" x14ac:dyDescent="0.2">
      <c r="E50" s="4"/>
      <c r="F50" s="4"/>
      <c r="Q50" s="76"/>
      <c r="AA50" s="76"/>
      <c r="AB50" s="76"/>
    </row>
    <row r="51" spans="5:28" x14ac:dyDescent="0.2">
      <c r="E51" s="4"/>
      <c r="F51" s="4"/>
      <c r="Q51" s="76"/>
      <c r="AA51" s="76"/>
      <c r="AB51" s="76"/>
    </row>
    <row r="52" spans="5:28" x14ac:dyDescent="0.2">
      <c r="E52" s="4"/>
      <c r="F52" s="4"/>
      <c r="Q52" s="76"/>
      <c r="AA52" s="76"/>
      <c r="AB52" s="76"/>
    </row>
    <row r="53" spans="5:28" x14ac:dyDescent="0.2">
      <c r="Q53" s="76"/>
      <c r="AA53" s="76"/>
      <c r="AB53" s="76"/>
    </row>
    <row r="54" spans="5:28" x14ac:dyDescent="0.2">
      <c r="Q54" s="76"/>
      <c r="AA54" s="76"/>
      <c r="AB54" s="76"/>
    </row>
    <row r="55" spans="5:28" x14ac:dyDescent="0.2">
      <c r="Q55" s="76"/>
      <c r="AA55" s="76"/>
      <c r="AB55" s="76"/>
    </row>
    <row r="56" spans="5:28" x14ac:dyDescent="0.2">
      <c r="Q56" s="76"/>
      <c r="AA56" s="76"/>
      <c r="AB56" s="76"/>
    </row>
    <row r="57" spans="5:28" x14ac:dyDescent="0.2">
      <c r="Q57" s="76"/>
      <c r="AA57" s="76"/>
      <c r="AB57" s="76"/>
    </row>
    <row r="58" spans="5:28" x14ac:dyDescent="0.2">
      <c r="Q58" s="76"/>
      <c r="AA58" s="76"/>
      <c r="AB58" s="76"/>
    </row>
    <row r="59" spans="5:28" x14ac:dyDescent="0.2">
      <c r="Q59" s="76"/>
      <c r="AA59" s="76"/>
      <c r="AB59" s="76"/>
    </row>
    <row r="60" spans="5:28" x14ac:dyDescent="0.2">
      <c r="Q60" s="76"/>
      <c r="AA60" s="76"/>
      <c r="AB60" s="76"/>
    </row>
    <row r="61" spans="5:28" x14ac:dyDescent="0.2">
      <c r="Q61" s="76"/>
      <c r="AA61" s="76"/>
      <c r="AB61" s="76"/>
    </row>
    <row r="62" spans="5:28" x14ac:dyDescent="0.2">
      <c r="Q62" s="76"/>
      <c r="AA62" s="76"/>
      <c r="AB62" s="76"/>
    </row>
  </sheetData>
  <mergeCells count="23">
    <mergeCell ref="B33:W33"/>
    <mergeCell ref="V10:V12"/>
    <mergeCell ref="W10:W12"/>
    <mergeCell ref="B6:W6"/>
    <mergeCell ref="B7:W7"/>
    <mergeCell ref="B8:W8"/>
    <mergeCell ref="B9:B12"/>
    <mergeCell ref="C9:L9"/>
    <mergeCell ref="N9:W9"/>
    <mergeCell ref="C10:F10"/>
    <mergeCell ref="I10:I12"/>
    <mergeCell ref="J10:J12"/>
    <mergeCell ref="K10:K12"/>
    <mergeCell ref="R11:S12"/>
    <mergeCell ref="L10:L12"/>
    <mergeCell ref="N10:Q10"/>
    <mergeCell ref="T10:T12"/>
    <mergeCell ref="U10:U12"/>
    <mergeCell ref="C11:D11"/>
    <mergeCell ref="E11:F11"/>
    <mergeCell ref="G11:H12"/>
    <mergeCell ref="N11:O11"/>
    <mergeCell ref="P11:Q11"/>
  </mergeCells>
  <printOptions horizontalCentered="1"/>
  <pageMargins left="0.19685039370078741" right="0.19685039370078741" top="0.78740157480314965" bottom="0.78740157480314965" header="0" footer="1.1811023622047245"/>
  <pageSetup scale="8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B61"/>
  <sheetViews>
    <sheetView zoomScaleNormal="100" zoomScaleSheetLayoutView="85" workbookViewId="0"/>
  </sheetViews>
  <sheetFormatPr baseColWidth="10" defaultRowHeight="12.75" x14ac:dyDescent="0.2"/>
  <cols>
    <col min="1" max="1" width="1.7109375" style="11" customWidth="1"/>
    <col min="2" max="2" width="58.28515625" style="11" customWidth="1"/>
    <col min="3" max="8" width="10.7109375" style="11" customWidth="1"/>
    <col min="9" max="10" width="11.7109375" style="11" customWidth="1"/>
    <col min="11" max="12" width="13.7109375" style="11" customWidth="1"/>
    <col min="13" max="13" width="1.7109375" style="11" customWidth="1"/>
    <col min="14" max="19" width="10.7109375" style="11" customWidth="1"/>
    <col min="20" max="20" width="12.28515625" style="11" bestFit="1" customWidth="1"/>
    <col min="21" max="21" width="11.5703125" style="11" customWidth="1"/>
    <col min="22" max="23" width="13.7109375" style="11" customWidth="1"/>
    <col min="24" max="16384" width="11.42578125" style="11"/>
  </cols>
  <sheetData>
    <row r="6" spans="1:24" ht="15" x14ac:dyDescent="0.25">
      <c r="A6" s="46"/>
      <c r="B6" s="411" t="s">
        <v>13</v>
      </c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</row>
    <row r="7" spans="1:24" ht="15.75" customHeight="1" x14ac:dyDescent="0.2">
      <c r="A7" s="3"/>
      <c r="B7" s="370" t="s">
        <v>148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</row>
    <row r="8" spans="1:24" ht="15.75" customHeight="1" thickBot="1" x14ac:dyDescent="0.25">
      <c r="A8" s="163"/>
      <c r="B8" s="371" t="s">
        <v>221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</row>
    <row r="9" spans="1:24" ht="15.75" thickTop="1" x14ac:dyDescent="0.2">
      <c r="A9" s="154"/>
      <c r="B9" s="345" t="s">
        <v>138</v>
      </c>
      <c r="C9" s="373" t="s">
        <v>84</v>
      </c>
      <c r="D9" s="373"/>
      <c r="E9" s="373"/>
      <c r="F9" s="373"/>
      <c r="G9" s="373"/>
      <c r="H9" s="373"/>
      <c r="I9" s="373"/>
      <c r="J9" s="373"/>
      <c r="K9" s="373"/>
      <c r="L9" s="373"/>
      <c r="M9" s="154"/>
      <c r="N9" s="373" t="s">
        <v>83</v>
      </c>
      <c r="O9" s="373"/>
      <c r="P9" s="373"/>
      <c r="Q9" s="373"/>
      <c r="R9" s="373"/>
      <c r="S9" s="373"/>
      <c r="T9" s="373"/>
      <c r="U9" s="373"/>
      <c r="V9" s="373"/>
      <c r="W9" s="373"/>
    </row>
    <row r="10" spans="1:24" s="23" customFormat="1" ht="36" x14ac:dyDescent="0.2">
      <c r="B10" s="372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364" t="s">
        <v>28</v>
      </c>
      <c r="J10" s="364" t="s">
        <v>146</v>
      </c>
      <c r="K10" s="364" t="s">
        <v>136</v>
      </c>
      <c r="L10" s="364" t="s">
        <v>86</v>
      </c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64" t="s">
        <v>28</v>
      </c>
      <c r="U10" s="364" t="s">
        <v>146</v>
      </c>
      <c r="V10" s="364" t="s">
        <v>136</v>
      </c>
      <c r="W10" s="364" t="s">
        <v>86</v>
      </c>
    </row>
    <row r="11" spans="1:24" s="23" customFormat="1" ht="14.25" customHeight="1" x14ac:dyDescent="0.2">
      <c r="B11" s="372"/>
      <c r="C11" s="413">
        <v>2008</v>
      </c>
      <c r="D11" s="413"/>
      <c r="E11" s="413">
        <v>2012</v>
      </c>
      <c r="F11" s="413"/>
      <c r="G11" s="375" t="s">
        <v>191</v>
      </c>
      <c r="H11" s="375"/>
      <c r="I11" s="364"/>
      <c r="J11" s="364"/>
      <c r="K11" s="364"/>
      <c r="L11" s="364"/>
      <c r="N11" s="413">
        <v>2008</v>
      </c>
      <c r="O11" s="413"/>
      <c r="P11" s="413">
        <v>2012</v>
      </c>
      <c r="Q11" s="413"/>
      <c r="R11" s="375" t="s">
        <v>191</v>
      </c>
      <c r="S11" s="375"/>
      <c r="T11" s="364"/>
      <c r="U11" s="364"/>
      <c r="V11" s="364"/>
      <c r="W11" s="364"/>
    </row>
    <row r="12" spans="1:24" ht="39" thickBot="1" x14ac:dyDescent="0.25">
      <c r="A12" s="35"/>
      <c r="B12" s="346"/>
      <c r="C12" s="210" t="s">
        <v>77</v>
      </c>
      <c r="D12" s="210" t="s">
        <v>144</v>
      </c>
      <c r="E12" s="210" t="s">
        <v>77</v>
      </c>
      <c r="F12" s="274" t="s">
        <v>144</v>
      </c>
      <c r="G12" s="365"/>
      <c r="H12" s="365"/>
      <c r="I12" s="365"/>
      <c r="J12" s="365"/>
      <c r="K12" s="365"/>
      <c r="L12" s="365"/>
      <c r="M12" s="35"/>
      <c r="N12" s="210" t="s">
        <v>77</v>
      </c>
      <c r="O12" s="274" t="s">
        <v>144</v>
      </c>
      <c r="P12" s="210" t="s">
        <v>77</v>
      </c>
      <c r="Q12" s="274" t="s">
        <v>144</v>
      </c>
      <c r="R12" s="365"/>
      <c r="S12" s="365"/>
      <c r="T12" s="365"/>
      <c r="U12" s="365"/>
      <c r="V12" s="365"/>
      <c r="W12" s="365"/>
    </row>
    <row r="13" spans="1:24" x14ac:dyDescent="0.2">
      <c r="B13" s="9" t="s">
        <v>133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N13" s="44"/>
      <c r="O13" s="44"/>
      <c r="P13" s="44"/>
      <c r="Q13" s="45"/>
      <c r="R13" s="44"/>
      <c r="S13" s="44"/>
      <c r="T13" s="44"/>
      <c r="U13" s="44"/>
      <c r="V13" s="44"/>
      <c r="W13" s="44"/>
    </row>
    <row r="14" spans="1:24" x14ac:dyDescent="0.2">
      <c r="B14" s="15" t="s">
        <v>27</v>
      </c>
      <c r="C14" s="278">
        <v>75.872329711914062</v>
      </c>
      <c r="D14" s="279">
        <v>1.2172691822052002</v>
      </c>
      <c r="E14" s="278">
        <v>76.612014770507812</v>
      </c>
      <c r="F14" s="279">
        <v>1.1851779222488403</v>
      </c>
      <c r="G14" s="278">
        <f t="shared" ref="G14:G19" si="0">-(C14-E14)</f>
        <v>0.73968505859375</v>
      </c>
      <c r="H14" s="279">
        <f t="shared" ref="H14:H19" si="1">SQRT(D14*D14+F14*F14)</f>
        <v>1.6989381887910446</v>
      </c>
      <c r="I14" s="279">
        <f t="shared" ref="I14:I19" si="2">G14/H14</f>
        <v>0.43538079458918161</v>
      </c>
      <c r="J14" s="329">
        <f t="shared" ref="J14:J19" si="3">IF(I14&gt;0,(1-NORMSDIST(I14)),(NORMSDIST(I14)))</f>
        <v>0.33164302417990021</v>
      </c>
      <c r="K14" s="229" t="str">
        <f t="shared" ref="K14:K19" si="4">IF(J14&lt;0.05,  "Significativa","No significativa")</f>
        <v>No significativa</v>
      </c>
      <c r="L14" s="229" t="str">
        <f t="shared" ref="L14:L19" si="5">IF(K14="Significativa",IF(G14&lt;0,"Disminución","Aumento"),"Sin cambio")</f>
        <v>Sin cambio</v>
      </c>
      <c r="M14" s="43"/>
      <c r="N14" s="278">
        <v>41.387187957763672</v>
      </c>
      <c r="O14" s="279">
        <v>0.41361460089683533</v>
      </c>
      <c r="P14" s="278">
        <v>42.880592346191406</v>
      </c>
      <c r="Q14" s="279">
        <v>0.43934345245361328</v>
      </c>
      <c r="R14" s="278">
        <f t="shared" ref="R14:R19" si="6">-(N14-P14)</f>
        <v>1.4934043884277344</v>
      </c>
      <c r="S14" s="279">
        <f t="shared" ref="S14:S19" si="7">SQRT(O14*O14+Q14*Q14)</f>
        <v>0.60340675111313491</v>
      </c>
      <c r="T14" s="279">
        <f t="shared" ref="T14:T19" si="8">R14/S14</f>
        <v>2.4749547227848807</v>
      </c>
      <c r="U14" s="329">
        <f t="shared" ref="U14:U19" si="9">IF(T14&gt;0,(1-NORMSDIST(T14)),(NORMSDIST(T14)))</f>
        <v>6.6626533928800802E-3</v>
      </c>
      <c r="V14" s="229" t="str">
        <f t="shared" ref="V14:V19" si="10">IF(U14&lt;0.05,  "Significativa","No significativa")</f>
        <v>Significativa</v>
      </c>
      <c r="W14" s="229" t="str">
        <f t="shared" ref="W14:W19" si="11">IF(V14="Significativa",IF(R14&lt;0,"Disminución","Aumento"),"Sin cambio")</f>
        <v>Aumento</v>
      </c>
      <c r="X14" s="11" t="s">
        <v>82</v>
      </c>
    </row>
    <row r="15" spans="1:24" ht="12.75" customHeight="1" x14ac:dyDescent="0.2">
      <c r="B15" s="15" t="s">
        <v>26</v>
      </c>
      <c r="C15" s="278">
        <v>36.414451599121094</v>
      </c>
      <c r="D15" s="279">
        <v>1.1073894500732422</v>
      </c>
      <c r="E15" s="278">
        <v>43.372573852539063</v>
      </c>
      <c r="F15" s="279">
        <v>1.4230846166610718</v>
      </c>
      <c r="G15" s="278">
        <f t="shared" si="0"/>
        <v>6.9581222534179687</v>
      </c>
      <c r="H15" s="279">
        <f t="shared" si="1"/>
        <v>1.8031864075327617</v>
      </c>
      <c r="I15" s="279">
        <f t="shared" si="2"/>
        <v>3.8587925376714267</v>
      </c>
      <c r="J15" s="329">
        <f t="shared" si="3"/>
        <v>5.6974307290347248E-5</v>
      </c>
      <c r="K15" s="229" t="str">
        <f t="shared" si="4"/>
        <v>Significativa</v>
      </c>
      <c r="L15" s="229" t="str">
        <f t="shared" si="5"/>
        <v>Aumento</v>
      </c>
      <c r="M15" s="43"/>
      <c r="N15" s="278">
        <v>32.996559143066406</v>
      </c>
      <c r="O15" s="279">
        <v>0.33583027124404907</v>
      </c>
      <c r="P15" s="278">
        <v>35.653583526611328</v>
      </c>
      <c r="Q15" s="279">
        <v>0.37618237733840942</v>
      </c>
      <c r="R15" s="278">
        <f t="shared" si="6"/>
        <v>2.6570243835449219</v>
      </c>
      <c r="S15" s="279">
        <f t="shared" si="7"/>
        <v>0.50427686056751508</v>
      </c>
      <c r="T15" s="279">
        <f t="shared" si="8"/>
        <v>5.2689793867493675</v>
      </c>
      <c r="U15" s="329">
        <f t="shared" si="9"/>
        <v>6.8592183599669454E-8</v>
      </c>
      <c r="V15" s="229" t="str">
        <f t="shared" si="10"/>
        <v>Significativa</v>
      </c>
      <c r="W15" s="229" t="str">
        <f t="shared" si="11"/>
        <v>Aumento</v>
      </c>
    </row>
    <row r="16" spans="1:24" ht="12.75" customHeight="1" x14ac:dyDescent="0.2">
      <c r="B16" s="15" t="s">
        <v>25</v>
      </c>
      <c r="C16" s="278">
        <v>39.457881927490234</v>
      </c>
      <c r="D16" s="279">
        <v>1.7824175357818604</v>
      </c>
      <c r="E16" s="278">
        <v>33.23944091796875</v>
      </c>
      <c r="F16" s="279">
        <v>1.8876082897186279</v>
      </c>
      <c r="G16" s="278">
        <f t="shared" si="0"/>
        <v>-6.2184410095214844</v>
      </c>
      <c r="H16" s="279">
        <f t="shared" si="1"/>
        <v>2.5961658897838489</v>
      </c>
      <c r="I16" s="279">
        <f t="shared" si="2"/>
        <v>-2.3952402402294939</v>
      </c>
      <c r="J16" s="329">
        <f t="shared" si="3"/>
        <v>8.3047392540714377E-3</v>
      </c>
      <c r="K16" s="229" t="str">
        <f t="shared" si="4"/>
        <v>Significativa</v>
      </c>
      <c r="L16" s="229" t="str">
        <f t="shared" si="5"/>
        <v>Disminución</v>
      </c>
      <c r="M16" s="43"/>
      <c r="N16" s="278">
        <v>8.3906288146972656</v>
      </c>
      <c r="O16" s="279">
        <v>0.263825923204422</v>
      </c>
      <c r="P16" s="278">
        <v>7.2270097732543945</v>
      </c>
      <c r="Q16" s="279">
        <v>0.24165183305740356</v>
      </c>
      <c r="R16" s="278">
        <f t="shared" si="6"/>
        <v>-1.1636190414428711</v>
      </c>
      <c r="S16" s="279">
        <f t="shared" si="7"/>
        <v>0.35777049371722763</v>
      </c>
      <c r="T16" s="279">
        <f t="shared" si="8"/>
        <v>-3.2524175746101771</v>
      </c>
      <c r="U16" s="329">
        <f t="shared" si="9"/>
        <v>5.7213889275635173E-4</v>
      </c>
      <c r="V16" s="229" t="str">
        <f t="shared" si="10"/>
        <v>Significativa</v>
      </c>
      <c r="W16" s="229" t="str">
        <f t="shared" si="11"/>
        <v>Disminución</v>
      </c>
    </row>
    <row r="17" spans="1:23" x14ac:dyDescent="0.2">
      <c r="B17" s="15" t="s">
        <v>24</v>
      </c>
      <c r="C17" s="278">
        <v>19.861434936523438</v>
      </c>
      <c r="D17" s="279">
        <v>1.0348615646362305</v>
      </c>
      <c r="E17" s="278">
        <v>18.279233932495117</v>
      </c>
      <c r="F17" s="279">
        <v>0.99064791202545166</v>
      </c>
      <c r="G17" s="278">
        <f t="shared" si="0"/>
        <v>-1.5822010040283203</v>
      </c>
      <c r="H17" s="279">
        <f t="shared" si="1"/>
        <v>1.4325926649127219</v>
      </c>
      <c r="I17" s="279">
        <f t="shared" si="2"/>
        <v>-1.1044318757032816</v>
      </c>
      <c r="J17" s="329">
        <f t="shared" si="3"/>
        <v>0.13470291992707695</v>
      </c>
      <c r="K17" s="229" t="str">
        <f t="shared" si="4"/>
        <v>No significativa</v>
      </c>
      <c r="L17" s="229" t="str">
        <f t="shared" si="5"/>
        <v>Sin cambio</v>
      </c>
      <c r="M17" s="43"/>
      <c r="N17" s="278">
        <v>33.218887329101563</v>
      </c>
      <c r="O17" s="279">
        <v>0.33435720205307007</v>
      </c>
      <c r="P17" s="278">
        <v>29.50316047668457</v>
      </c>
      <c r="Q17" s="279">
        <v>0.37130719423294067</v>
      </c>
      <c r="R17" s="278">
        <f t="shared" si="6"/>
        <v>-3.7157268524169922</v>
      </c>
      <c r="S17" s="279">
        <f t="shared" si="7"/>
        <v>0.49966365792790679</v>
      </c>
      <c r="T17" s="279">
        <f t="shared" si="8"/>
        <v>-7.4364560909352955</v>
      </c>
      <c r="U17" s="329">
        <f t="shared" si="9"/>
        <v>5.1711160932235498E-14</v>
      </c>
      <c r="V17" s="229" t="str">
        <f t="shared" si="10"/>
        <v>Significativa</v>
      </c>
      <c r="W17" s="229" t="str">
        <f t="shared" si="11"/>
        <v>Disminución</v>
      </c>
    </row>
    <row r="18" spans="1:23" x14ac:dyDescent="0.2">
      <c r="B18" s="15" t="s">
        <v>23</v>
      </c>
      <c r="C18" s="278">
        <v>1.1587190628051758</v>
      </c>
      <c r="D18" s="279">
        <v>0.18811097741127014</v>
      </c>
      <c r="E18" s="278">
        <v>1.2674657106399536</v>
      </c>
      <c r="F18" s="279">
        <v>0.15385913848876953</v>
      </c>
      <c r="G18" s="278">
        <f t="shared" si="0"/>
        <v>0.10874664783477783</v>
      </c>
      <c r="H18" s="279">
        <f t="shared" si="1"/>
        <v>0.24301928795700506</v>
      </c>
      <c r="I18" s="279">
        <f t="shared" si="2"/>
        <v>0.44748155074019175</v>
      </c>
      <c r="J18" s="329">
        <f t="shared" si="3"/>
        <v>0.32726370288500162</v>
      </c>
      <c r="K18" s="229" t="str">
        <f t="shared" si="4"/>
        <v>No significativa</v>
      </c>
      <c r="L18" s="229" t="str">
        <f t="shared" si="5"/>
        <v>Sin cambio</v>
      </c>
      <c r="M18" s="43"/>
      <c r="N18" s="278">
        <v>4.9673967361450195</v>
      </c>
      <c r="O18" s="279">
        <v>0.11855792254209518</v>
      </c>
      <c r="P18" s="278">
        <v>6.5191268920898438</v>
      </c>
      <c r="Q18" s="279">
        <v>0.1680762767791748</v>
      </c>
      <c r="R18" s="278">
        <f t="shared" si="6"/>
        <v>1.5517301559448242</v>
      </c>
      <c r="S18" s="279">
        <f t="shared" si="7"/>
        <v>0.20568329006860819</v>
      </c>
      <c r="T18" s="279">
        <f t="shared" si="8"/>
        <v>7.5442694223105118</v>
      </c>
      <c r="U18" s="329">
        <f t="shared" si="9"/>
        <v>2.2759572004815709E-14</v>
      </c>
      <c r="V18" s="229" t="str">
        <f t="shared" si="10"/>
        <v>Significativa</v>
      </c>
      <c r="W18" s="229" t="str">
        <f t="shared" si="11"/>
        <v>Aumento</v>
      </c>
    </row>
    <row r="19" spans="1:23" x14ac:dyDescent="0.2">
      <c r="B19" s="15" t="s">
        <v>76</v>
      </c>
      <c r="C19" s="278">
        <v>3.1075117588043213</v>
      </c>
      <c r="D19" s="279">
        <v>0.27504152059555054</v>
      </c>
      <c r="E19" s="278">
        <v>3.8412883281707764</v>
      </c>
      <c r="F19" s="279">
        <v>0.34454527497291565</v>
      </c>
      <c r="G19" s="278">
        <f t="shared" si="0"/>
        <v>0.73377656936645508</v>
      </c>
      <c r="H19" s="279">
        <f t="shared" si="1"/>
        <v>0.44086197903388619</v>
      </c>
      <c r="I19" s="279">
        <f t="shared" si="2"/>
        <v>1.6644133635077079</v>
      </c>
      <c r="J19" s="329">
        <f t="shared" si="3"/>
        <v>4.8014925663368624E-2</v>
      </c>
      <c r="K19" s="229" t="str">
        <f t="shared" si="4"/>
        <v>Significativa</v>
      </c>
      <c r="L19" s="229" t="str">
        <f t="shared" si="5"/>
        <v>Aumento</v>
      </c>
      <c r="M19" s="43"/>
      <c r="N19" s="278">
        <v>20.42652702331543</v>
      </c>
      <c r="O19" s="279">
        <v>0.24796079099178314</v>
      </c>
      <c r="P19" s="278">
        <v>21.09712028503418</v>
      </c>
      <c r="Q19" s="279">
        <v>0.2858721911907196</v>
      </c>
      <c r="R19" s="278">
        <f t="shared" si="6"/>
        <v>0.67059326171875</v>
      </c>
      <c r="S19" s="279">
        <f t="shared" si="7"/>
        <v>0.37842761998228158</v>
      </c>
      <c r="T19" s="279">
        <f t="shared" si="8"/>
        <v>1.7720515795071934</v>
      </c>
      <c r="U19" s="329">
        <f t="shared" si="9"/>
        <v>3.8192997776222537E-2</v>
      </c>
      <c r="V19" s="229" t="str">
        <f t="shared" si="10"/>
        <v>Significativa</v>
      </c>
      <c r="W19" s="229" t="str">
        <f t="shared" si="11"/>
        <v>Aumento</v>
      </c>
    </row>
    <row r="20" spans="1:23" x14ac:dyDescent="0.2">
      <c r="B20" s="13" t="s">
        <v>22</v>
      </c>
      <c r="C20" s="280"/>
      <c r="D20" s="279"/>
      <c r="E20" s="280"/>
      <c r="F20" s="279"/>
      <c r="G20" s="279"/>
      <c r="H20" s="279"/>
      <c r="I20" s="279"/>
      <c r="J20" s="279"/>
      <c r="K20" s="241"/>
      <c r="L20" s="241"/>
      <c r="M20" s="43"/>
      <c r="N20" s="280"/>
      <c r="O20" s="279"/>
      <c r="P20" s="280"/>
      <c r="Q20" s="279"/>
      <c r="R20" s="279"/>
      <c r="S20" s="279"/>
      <c r="T20" s="279"/>
      <c r="U20" s="279"/>
      <c r="V20" s="241"/>
      <c r="W20" s="241"/>
    </row>
    <row r="21" spans="1:23" x14ac:dyDescent="0.2">
      <c r="B21" s="10" t="s">
        <v>21</v>
      </c>
      <c r="C21" s="258">
        <v>95.7337646484375</v>
      </c>
      <c r="D21" s="279">
        <v>0.35866525769233704</v>
      </c>
      <c r="E21" s="258">
        <v>94.891242980957031</v>
      </c>
      <c r="F21" s="279">
        <v>0.40321600437164307</v>
      </c>
      <c r="G21" s="278">
        <f>-(C21-E21)</f>
        <v>-0.84252166748046875</v>
      </c>
      <c r="H21" s="279">
        <f>SQRT(D21*D21+F21*F21)</f>
        <v>0.53965165918112712</v>
      </c>
      <c r="I21" s="279">
        <f>G21/H21</f>
        <v>-1.5612324230762482</v>
      </c>
      <c r="J21" s="329">
        <f>IF(I21&gt;0,(1-NORMSDIST(I21)),(NORMSDIST(I21)))</f>
        <v>5.9234460747713331E-2</v>
      </c>
      <c r="K21" s="229" t="str">
        <f>IF(J21&lt;0.05,  "Significativa","No significativa")</f>
        <v>No significativa</v>
      </c>
      <c r="L21" s="229" t="str">
        <f>IF(K21="Significativa",IF(G21&lt;0,"Disminución","Aumento"),"Sin cambio")</f>
        <v>Sin cambio</v>
      </c>
      <c r="M21" s="43"/>
      <c r="N21" s="258">
        <v>74.6060791015625</v>
      </c>
      <c r="O21" s="279">
        <v>0.27841061353683472</v>
      </c>
      <c r="P21" s="258">
        <v>72.383758544921875</v>
      </c>
      <c r="Q21" s="279">
        <v>0.32172104716300964</v>
      </c>
      <c r="R21" s="278">
        <f>-(N21-P21)</f>
        <v>-2.222320556640625</v>
      </c>
      <c r="S21" s="279">
        <f>SQRT(O21*O21+Q21*Q21)</f>
        <v>0.42546081125953328</v>
      </c>
      <c r="T21" s="279">
        <f>R21/S21</f>
        <v>-5.2233260921532869</v>
      </c>
      <c r="U21" s="329">
        <f>IF(T21&gt;0,(1-NORMSDIST(T21)),(NORMSDIST(T21)))</f>
        <v>8.786875538843695E-8</v>
      </c>
      <c r="V21" s="229" t="str">
        <f>IF(U21&lt;0.05,  "Significativa","No significativa")</f>
        <v>Significativa</v>
      </c>
      <c r="W21" s="229" t="str">
        <f>IF(V21="Significativa",IF(R21&lt;0,"Disminución","Aumento"),"Sin cambio")</f>
        <v>Disminución</v>
      </c>
    </row>
    <row r="22" spans="1:23" ht="12.75" customHeight="1" x14ac:dyDescent="0.2">
      <c r="B22" s="10" t="s">
        <v>20</v>
      </c>
      <c r="C22" s="258">
        <v>73.081283569335938</v>
      </c>
      <c r="D22" s="279">
        <v>1.2862011194229126</v>
      </c>
      <c r="E22" s="258">
        <v>55.1612548828125</v>
      </c>
      <c r="F22" s="279">
        <v>1.7418540716171265</v>
      </c>
      <c r="G22" s="278">
        <f>-(C22-E22)</f>
        <v>-17.920028686523438</v>
      </c>
      <c r="H22" s="279">
        <f>SQRT(D22*D22+F22*F22)</f>
        <v>2.1652641701219544</v>
      </c>
      <c r="I22" s="279">
        <f>G22/H22</f>
        <v>-8.2761396663734228</v>
      </c>
      <c r="J22" s="329">
        <f>IF(I22&gt;0,(1-NORMSDIST(I22)),(NORMSDIST(I22)))</f>
        <v>6.3616377350332648E-17</v>
      </c>
      <c r="K22" s="229" t="str">
        <f>IF(J22&lt;0.05,  "Significativa","No significativa")</f>
        <v>Significativa</v>
      </c>
      <c r="L22" s="229" t="str">
        <f>IF(K22="Significativa",IF(G22&lt;0,"Disminución","Aumento"),"Sin cambio")</f>
        <v>Disminución</v>
      </c>
      <c r="M22" s="43"/>
      <c r="N22" s="258">
        <v>27.699172973632813</v>
      </c>
      <c r="O22" s="279">
        <v>0.39158892631530762</v>
      </c>
      <c r="P22" s="258">
        <v>19.545585632324219</v>
      </c>
      <c r="Q22" s="279">
        <v>0.36104553937911987</v>
      </c>
      <c r="R22" s="278">
        <f>-(N22-P22)</f>
        <v>-8.1535873413085938</v>
      </c>
      <c r="S22" s="279">
        <f>SQRT(O22*O22+Q22*Q22)</f>
        <v>0.53263098738088366</v>
      </c>
      <c r="T22" s="279">
        <f>R22/S22</f>
        <v>-15.308135528130613</v>
      </c>
      <c r="U22" s="329">
        <f>IF(T22&gt;0,(1-NORMSDIST(T22)),(NORMSDIST(T22)))</f>
        <v>3.3735229149551219E-53</v>
      </c>
      <c r="V22" s="229" t="str">
        <f>IF(U22&lt;0.05,  "Significativa","No significativa")</f>
        <v>Significativa</v>
      </c>
      <c r="W22" s="229" t="str">
        <f>IF(V22="Significativa",IF(R22&lt;0,"Disminución","Aumento"),"Sin cambio")</f>
        <v>Disminución</v>
      </c>
    </row>
    <row r="23" spans="1:23" x14ac:dyDescent="0.2">
      <c r="B23" s="12" t="s">
        <v>132</v>
      </c>
      <c r="C23" s="280"/>
      <c r="D23" s="279"/>
      <c r="E23" s="280"/>
      <c r="F23" s="279"/>
      <c r="G23" s="279"/>
      <c r="H23" s="279"/>
      <c r="I23" s="279"/>
      <c r="J23" s="279"/>
      <c r="K23" s="241"/>
      <c r="L23" s="241"/>
      <c r="M23" s="43"/>
      <c r="N23" s="280"/>
      <c r="O23" s="279"/>
      <c r="P23" s="280"/>
      <c r="Q23" s="279"/>
      <c r="R23" s="279"/>
      <c r="S23" s="279"/>
      <c r="T23" s="279"/>
      <c r="U23" s="279"/>
      <c r="V23" s="241"/>
      <c r="W23" s="241"/>
    </row>
    <row r="24" spans="1:23" x14ac:dyDescent="0.2">
      <c r="B24" s="6" t="s">
        <v>19</v>
      </c>
      <c r="C24" s="258">
        <v>49.946075439453125</v>
      </c>
      <c r="D24" s="279">
        <v>0.99845045804977417</v>
      </c>
      <c r="E24" s="258">
        <v>47.362655639648438</v>
      </c>
      <c r="F24" s="279">
        <v>1.0757447481155396</v>
      </c>
      <c r="G24" s="278">
        <f t="shared" ref="G24:G29" si="12">-(C24-E24)</f>
        <v>-2.5834197998046875</v>
      </c>
      <c r="H24" s="279">
        <f t="shared" ref="H24:H29" si="13">SQRT(D24*D24+F24*F24)</f>
        <v>1.4676954998493283</v>
      </c>
      <c r="I24" s="279">
        <f t="shared" ref="I24:I29" si="14">G24/H24</f>
        <v>-1.7601878591778048</v>
      </c>
      <c r="J24" s="329">
        <f t="shared" ref="J24:J29" si="15">IF(I24&gt;0,(1-NORMSDIST(I24)),(NORMSDIST(I24)))</f>
        <v>3.9187979902580258E-2</v>
      </c>
      <c r="K24" s="229" t="str">
        <f t="shared" ref="K24:K29" si="16">IF(J24&lt;0.05,  "Significativa","No significativa")</f>
        <v>Significativa</v>
      </c>
      <c r="L24" s="229" t="str">
        <f t="shared" ref="L24:L29" si="17">IF(K24="Significativa",IF(G24&lt;0,"Disminución","Aumento"),"Sin cambio")</f>
        <v>Disminución</v>
      </c>
      <c r="M24" s="43"/>
      <c r="N24" s="258">
        <v>21.207948684692383</v>
      </c>
      <c r="O24" s="279">
        <v>0.22576127946376801</v>
      </c>
      <c r="P24" s="258">
        <v>18.55345344543457</v>
      </c>
      <c r="Q24" s="279">
        <v>0.23445875942707062</v>
      </c>
      <c r="R24" s="278">
        <f t="shared" ref="R24:R29" si="18">-(N24-P24)</f>
        <v>-2.6544952392578125</v>
      </c>
      <c r="S24" s="279">
        <f t="shared" ref="S24:S29" si="19">SQRT(O24*O24+Q24*Q24)</f>
        <v>0.32548281855913458</v>
      </c>
      <c r="T24" s="279">
        <f t="shared" ref="T24:T29" si="20">R24/S24</f>
        <v>-8.1555617928125343</v>
      </c>
      <c r="U24" s="329">
        <f t="shared" ref="U24:U29" si="21">IF(T24&gt;0,(1-NORMSDIST(T24)),(NORMSDIST(T24)))</f>
        <v>1.7378023491118747E-16</v>
      </c>
      <c r="V24" s="229" t="str">
        <f t="shared" ref="V24:V29" si="22">IF(U24&lt;0.05,  "Significativa","No significativa")</f>
        <v>Significativa</v>
      </c>
      <c r="W24" s="229" t="str">
        <f t="shared" ref="W24:W29" si="23">IF(V24="Significativa",IF(R24&lt;0,"Disminución","Aumento"),"Sin cambio")</f>
        <v>Disminución</v>
      </c>
    </row>
    <row r="25" spans="1:23" x14ac:dyDescent="0.2">
      <c r="B25" s="10" t="s">
        <v>18</v>
      </c>
      <c r="C25" s="258">
        <v>51.870391845703125</v>
      </c>
      <c r="D25" s="279">
        <v>2.0608997344970703</v>
      </c>
      <c r="E25" s="258">
        <v>23.372480392456055</v>
      </c>
      <c r="F25" s="279">
        <v>1.2459450960159302</v>
      </c>
      <c r="G25" s="278">
        <f t="shared" si="12"/>
        <v>-28.49791145324707</v>
      </c>
      <c r="H25" s="279">
        <f t="shared" si="13"/>
        <v>2.4082539106033316</v>
      </c>
      <c r="I25" s="279">
        <f t="shared" si="14"/>
        <v>-11.833433064417857</v>
      </c>
      <c r="J25" s="329">
        <f t="shared" si="15"/>
        <v>1.3109714953291464E-32</v>
      </c>
      <c r="K25" s="229" t="str">
        <f t="shared" si="16"/>
        <v>Significativa</v>
      </c>
      <c r="L25" s="229" t="str">
        <f t="shared" si="17"/>
        <v>Disminución</v>
      </c>
      <c r="M25" s="43"/>
      <c r="N25" s="258">
        <v>37.387691497802734</v>
      </c>
      <c r="O25" s="279">
        <v>0.37402442097663879</v>
      </c>
      <c r="P25" s="258">
        <v>21.273513793945313</v>
      </c>
      <c r="Q25" s="279">
        <v>0.29020145535469055</v>
      </c>
      <c r="R25" s="278">
        <f t="shared" si="18"/>
        <v>-16.114177703857422</v>
      </c>
      <c r="S25" s="279">
        <f t="shared" si="19"/>
        <v>0.47340379400348109</v>
      </c>
      <c r="T25" s="279">
        <f t="shared" si="20"/>
        <v>-34.038970341963356</v>
      </c>
      <c r="U25" s="329">
        <f t="shared" si="21"/>
        <v>2.9551719658754913E-254</v>
      </c>
      <c r="V25" s="229" t="str">
        <f t="shared" si="22"/>
        <v>Significativa</v>
      </c>
      <c r="W25" s="229" t="str">
        <f t="shared" si="23"/>
        <v>Disminución</v>
      </c>
    </row>
    <row r="26" spans="1:23" x14ac:dyDescent="0.2">
      <c r="B26" s="10" t="s">
        <v>17</v>
      </c>
      <c r="C26" s="258">
        <v>85.95794677734375</v>
      </c>
      <c r="D26" s="279">
        <v>0.77821499109268188</v>
      </c>
      <c r="E26" s="258">
        <v>82.312210083007812</v>
      </c>
      <c r="F26" s="279">
        <v>0.91306453943252563</v>
      </c>
      <c r="G26" s="278">
        <f t="shared" si="12"/>
        <v>-3.6457366943359375</v>
      </c>
      <c r="H26" s="279">
        <f t="shared" si="13"/>
        <v>1.1997105590643575</v>
      </c>
      <c r="I26" s="279">
        <f t="shared" si="14"/>
        <v>-3.0388468841844749</v>
      </c>
      <c r="J26" s="329">
        <f t="shared" si="15"/>
        <v>1.1874276135962324E-3</v>
      </c>
      <c r="K26" s="229" t="str">
        <f t="shared" si="16"/>
        <v>Significativa</v>
      </c>
      <c r="L26" s="229" t="str">
        <f t="shared" si="17"/>
        <v>Disminución</v>
      </c>
      <c r="M26" s="43"/>
      <c r="N26" s="258">
        <v>62.517826080322266</v>
      </c>
      <c r="O26" s="279">
        <v>0.32210639119148254</v>
      </c>
      <c r="P26" s="258">
        <v>59.572929382324219</v>
      </c>
      <c r="Q26" s="279">
        <v>0.36588230729103088</v>
      </c>
      <c r="R26" s="278">
        <f t="shared" si="18"/>
        <v>-2.9448966979980469</v>
      </c>
      <c r="S26" s="279">
        <f t="shared" si="19"/>
        <v>0.48746527059372008</v>
      </c>
      <c r="T26" s="279">
        <f t="shared" si="20"/>
        <v>-6.0412441165526296</v>
      </c>
      <c r="U26" s="329">
        <f t="shared" si="21"/>
        <v>7.6465195880985583E-10</v>
      </c>
      <c r="V26" s="229" t="str">
        <f t="shared" si="22"/>
        <v>Significativa</v>
      </c>
      <c r="W26" s="229" t="str">
        <f t="shared" si="23"/>
        <v>Disminución</v>
      </c>
    </row>
    <row r="27" spans="1:23" x14ac:dyDescent="0.2">
      <c r="B27" s="10" t="s">
        <v>192</v>
      </c>
      <c r="C27" s="258">
        <v>50.768451690673828</v>
      </c>
      <c r="D27" s="279">
        <v>1.7168197631835937</v>
      </c>
      <c r="E27" s="258">
        <v>36.647178649902344</v>
      </c>
      <c r="F27" s="279">
        <v>1.5938782691955566</v>
      </c>
      <c r="G27" s="278">
        <f t="shared" si="12"/>
        <v>-14.121273040771484</v>
      </c>
      <c r="H27" s="279">
        <f t="shared" si="13"/>
        <v>2.3426305804098932</v>
      </c>
      <c r="I27" s="279">
        <f t="shared" si="14"/>
        <v>-6.0279555636555662</v>
      </c>
      <c r="J27" s="329">
        <f t="shared" si="15"/>
        <v>8.3023343214429153E-10</v>
      </c>
      <c r="K27" s="229" t="str">
        <f t="shared" si="16"/>
        <v>Significativa</v>
      </c>
      <c r="L27" s="229" t="str">
        <f t="shared" si="17"/>
        <v>Disminución</v>
      </c>
      <c r="M27" s="43"/>
      <c r="N27" s="258">
        <v>14.879086494445801</v>
      </c>
      <c r="O27" s="279">
        <v>0.34059381484985352</v>
      </c>
      <c r="P27" s="258">
        <v>11.688196182250977</v>
      </c>
      <c r="Q27" s="279">
        <v>0.3054516613483429</v>
      </c>
      <c r="R27" s="278">
        <f t="shared" si="18"/>
        <v>-3.1908903121948242</v>
      </c>
      <c r="S27" s="279">
        <f t="shared" si="19"/>
        <v>0.4574984853903224</v>
      </c>
      <c r="T27" s="279">
        <f t="shared" si="20"/>
        <v>-6.9746467236333327</v>
      </c>
      <c r="U27" s="329">
        <f t="shared" si="21"/>
        <v>1.5332018656497245E-12</v>
      </c>
      <c r="V27" s="229" t="str">
        <f t="shared" si="22"/>
        <v>Significativa</v>
      </c>
      <c r="W27" s="229" t="str">
        <f t="shared" si="23"/>
        <v>Disminución</v>
      </c>
    </row>
    <row r="28" spans="1:23" x14ac:dyDescent="0.2">
      <c r="B28" s="10" t="s">
        <v>16</v>
      </c>
      <c r="C28" s="258">
        <v>54.246936798095703</v>
      </c>
      <c r="D28" s="279">
        <v>2.4506800174713135</v>
      </c>
      <c r="E28" s="258">
        <v>44.126121520996094</v>
      </c>
      <c r="F28" s="279">
        <v>2.7804186344146729</v>
      </c>
      <c r="G28" s="278">
        <f t="shared" si="12"/>
        <v>-10.120815277099609</v>
      </c>
      <c r="H28" s="279">
        <f t="shared" si="13"/>
        <v>3.7062865958575779</v>
      </c>
      <c r="I28" s="279">
        <f t="shared" si="14"/>
        <v>-2.7307157758418863</v>
      </c>
      <c r="J28" s="329">
        <f t="shared" si="15"/>
        <v>3.1598473939976157E-3</v>
      </c>
      <c r="K28" s="229" t="str">
        <f t="shared" si="16"/>
        <v>Significativa</v>
      </c>
      <c r="L28" s="229" t="str">
        <f t="shared" si="17"/>
        <v>Disminución</v>
      </c>
      <c r="M28" s="43"/>
      <c r="N28" s="258">
        <v>16.485204696655273</v>
      </c>
      <c r="O28" s="279">
        <v>0.47009274363517761</v>
      </c>
      <c r="P28" s="258">
        <v>12.944015502929687</v>
      </c>
      <c r="Q28" s="279">
        <v>0.47685694694519043</v>
      </c>
      <c r="R28" s="278">
        <f t="shared" si="18"/>
        <v>-3.5411891937255859</v>
      </c>
      <c r="S28" s="279">
        <f t="shared" si="19"/>
        <v>0.66961163032636839</v>
      </c>
      <c r="T28" s="279">
        <f t="shared" si="20"/>
        <v>-5.2884224725899873</v>
      </c>
      <c r="U28" s="329">
        <f t="shared" si="21"/>
        <v>6.1687880095276798E-8</v>
      </c>
      <c r="V28" s="229" t="str">
        <f t="shared" si="22"/>
        <v>Significativa</v>
      </c>
      <c r="W28" s="229" t="str">
        <f t="shared" si="23"/>
        <v>Disminución</v>
      </c>
    </row>
    <row r="29" spans="1:23" x14ac:dyDescent="0.2">
      <c r="B29" s="10" t="s">
        <v>128</v>
      </c>
      <c r="C29" s="258">
        <v>42.271903991699219</v>
      </c>
      <c r="D29" s="279">
        <v>1.8032007217407227</v>
      </c>
      <c r="E29" s="258">
        <v>35.338176727294922</v>
      </c>
      <c r="F29" s="279">
        <v>1.5568205118179321</v>
      </c>
      <c r="G29" s="278">
        <f t="shared" si="12"/>
        <v>-6.9337272644042969</v>
      </c>
      <c r="H29" s="279">
        <f t="shared" si="13"/>
        <v>2.3822726436962061</v>
      </c>
      <c r="I29" s="279">
        <f t="shared" si="14"/>
        <v>-2.9105515201006962</v>
      </c>
      <c r="J29" s="329">
        <f t="shared" si="15"/>
        <v>1.8039573948451662E-3</v>
      </c>
      <c r="K29" s="229" t="str">
        <f t="shared" si="16"/>
        <v>Significativa</v>
      </c>
      <c r="L29" s="229" t="str">
        <f t="shared" si="17"/>
        <v>Disminución</v>
      </c>
      <c r="M29" s="43"/>
      <c r="N29" s="258">
        <v>20.112266540527344</v>
      </c>
      <c r="O29" s="279">
        <v>0.32861843705177307</v>
      </c>
      <c r="P29" s="258">
        <v>22.453666687011719</v>
      </c>
      <c r="Q29" s="279">
        <v>0.35922056436538696</v>
      </c>
      <c r="R29" s="278">
        <f t="shared" si="18"/>
        <v>2.341400146484375</v>
      </c>
      <c r="S29" s="279">
        <f t="shared" si="19"/>
        <v>0.48685674590513506</v>
      </c>
      <c r="T29" s="279">
        <f t="shared" si="20"/>
        <v>4.8092178370279814</v>
      </c>
      <c r="U29" s="329">
        <f t="shared" si="21"/>
        <v>7.5761006512742313E-7</v>
      </c>
      <c r="V29" s="229" t="str">
        <f t="shared" si="22"/>
        <v>Significativa</v>
      </c>
      <c r="W29" s="229" t="str">
        <f t="shared" si="23"/>
        <v>Aumento</v>
      </c>
    </row>
    <row r="30" spans="1:23" ht="12.75" customHeight="1" x14ac:dyDescent="0.2">
      <c r="B30" s="9" t="s">
        <v>14</v>
      </c>
      <c r="C30" s="258"/>
      <c r="D30" s="279"/>
      <c r="E30" s="258"/>
      <c r="F30" s="279"/>
      <c r="G30" s="279"/>
      <c r="H30" s="279"/>
      <c r="I30" s="279"/>
      <c r="J30" s="279"/>
      <c r="K30" s="241"/>
      <c r="L30" s="241"/>
      <c r="M30" s="43"/>
      <c r="N30" s="258"/>
      <c r="O30" s="279"/>
      <c r="P30" s="258"/>
      <c r="Q30" s="279"/>
      <c r="R30" s="279"/>
      <c r="S30" s="279"/>
      <c r="T30" s="279"/>
      <c r="U30" s="279"/>
      <c r="V30" s="241"/>
      <c r="W30" s="241"/>
    </row>
    <row r="31" spans="1:23" x14ac:dyDescent="0.2">
      <c r="B31" s="6" t="s">
        <v>187</v>
      </c>
      <c r="C31" s="258">
        <v>45.023281097412109</v>
      </c>
      <c r="D31" s="279">
        <v>1.7730908393859863</v>
      </c>
      <c r="E31" s="258">
        <v>48.993247985839844</v>
      </c>
      <c r="F31" s="279">
        <v>1.7673009634017944</v>
      </c>
      <c r="G31" s="278">
        <f>-(C31-E31)</f>
        <v>3.9699668884277344</v>
      </c>
      <c r="H31" s="279">
        <f>SQRT(D31*D31+F31*F31)</f>
        <v>2.5034383994728953</v>
      </c>
      <c r="I31" s="279">
        <f>G31/H31</f>
        <v>1.5858057019751794</v>
      </c>
      <c r="J31" s="329">
        <f>IF(I31&gt;0,(1-NORMSDIST(I31)),(NORMSDIST(I31)))</f>
        <v>5.6391695920003482E-2</v>
      </c>
      <c r="K31" s="229" t="str">
        <f>IF(J31&lt;0.05,  "Significativa","No significativa")</f>
        <v>No significativa</v>
      </c>
      <c r="L31" s="229" t="str">
        <f>IF(K31="Significativa",IF(G31&lt;0,"Disminución","Aumento"),"Sin cambio")</f>
        <v>Sin cambio</v>
      </c>
      <c r="M31" s="43"/>
      <c r="N31" s="258">
        <v>14.393239974975586</v>
      </c>
      <c r="O31" s="279">
        <v>0.32202214002609253</v>
      </c>
      <c r="P31" s="258">
        <v>17.883821487426758</v>
      </c>
      <c r="Q31" s="279">
        <v>0.34798866510391235</v>
      </c>
      <c r="R31" s="278">
        <f>-(N31-P31)</f>
        <v>3.4905815124511719</v>
      </c>
      <c r="S31" s="279">
        <f>SQRT(O31*O31+Q31*Q31)</f>
        <v>0.47412484611944478</v>
      </c>
      <c r="T31" s="279">
        <f>R31/S31</f>
        <v>7.3621569108230211</v>
      </c>
      <c r="U31" s="329">
        <f>IF(T31&gt;0,(1-NORMSDIST(T31)),(NORMSDIST(T31)))</f>
        <v>9.0483176506950258E-14</v>
      </c>
      <c r="V31" s="229" t="str">
        <f>IF(U31&lt;0.05,  "Significativa","No significativa")</f>
        <v>Significativa</v>
      </c>
      <c r="W31" s="229" t="str">
        <f>IF(V31="Significativa",IF(R31&lt;0,"Disminución","Aumento"),"Sin cambio")</f>
        <v>Aumento</v>
      </c>
    </row>
    <row r="32" spans="1:23" ht="13.5" thickBot="1" x14ac:dyDescent="0.25">
      <c r="A32" s="28"/>
      <c r="B32" s="150" t="s">
        <v>188</v>
      </c>
      <c r="C32" s="281">
        <v>77.031051635742187</v>
      </c>
      <c r="D32" s="282">
        <v>1.1673848628997803</v>
      </c>
      <c r="E32" s="281">
        <v>77.879478454589844</v>
      </c>
      <c r="F32" s="282">
        <v>1.1453515291213989</v>
      </c>
      <c r="G32" s="285">
        <f>-(C32-E32)</f>
        <v>0.84842681884765625</v>
      </c>
      <c r="H32" s="282">
        <f>SQRT(D32*D32+F32*F32)</f>
        <v>1.635425798802338</v>
      </c>
      <c r="I32" s="282">
        <f>G32/H32</f>
        <v>0.51878038090690504</v>
      </c>
      <c r="J32" s="336">
        <f>IF(I32&gt;0,(1-NORMSDIST(I32)),(NORMSDIST(I32)))</f>
        <v>0.30195695036923187</v>
      </c>
      <c r="K32" s="230" t="str">
        <f>IF(J32&lt;0.05,  "Significativa","No significativa")</f>
        <v>No significativa</v>
      </c>
      <c r="L32" s="230" t="str">
        <f>IF(K32="Significativa",IF(G32&lt;0,"Disminución","Aumento"),"Sin cambio")</f>
        <v>Sin cambio</v>
      </c>
      <c r="M32" s="165"/>
      <c r="N32" s="281">
        <v>46.354587554931641</v>
      </c>
      <c r="O32" s="282">
        <v>0.41246059536933899</v>
      </c>
      <c r="P32" s="281">
        <v>49.39971923828125</v>
      </c>
      <c r="Q32" s="282">
        <v>0.44705307483673096</v>
      </c>
      <c r="R32" s="285">
        <f>-(N32-P32)</f>
        <v>3.0451316833496094</v>
      </c>
      <c r="S32" s="282">
        <f>SQRT(O32*O32+Q32*Q32)</f>
        <v>0.60825997275293842</v>
      </c>
      <c r="T32" s="282">
        <f>R32/S32</f>
        <v>5.0062996412004139</v>
      </c>
      <c r="U32" s="336">
        <f>IF(T32&gt;0,(1-NORMSDIST(T32)),(NORMSDIST(T32)))</f>
        <v>2.7743179920047822E-7</v>
      </c>
      <c r="V32" s="230" t="str">
        <f>IF(U32&lt;0.05,  "Significativa","No significativa")</f>
        <v>Significativa</v>
      </c>
      <c r="W32" s="230" t="str">
        <f>IF(V32="Significativa",IF(R32&lt;0,"Disminución","Aumento"),"Sin cambio")</f>
        <v>Aumento</v>
      </c>
    </row>
    <row r="33" spans="2:28" ht="12.75" customHeight="1" thickTop="1" x14ac:dyDescent="0.2">
      <c r="B33" s="118" t="s">
        <v>204</v>
      </c>
      <c r="P33" s="4"/>
      <c r="Q33" s="4"/>
    </row>
    <row r="34" spans="2:28" x14ac:dyDescent="0.2">
      <c r="B34" s="83" t="s">
        <v>163</v>
      </c>
      <c r="P34" s="4"/>
      <c r="Q34" s="4"/>
    </row>
    <row r="35" spans="2:28" x14ac:dyDescent="0.2">
      <c r="B35" s="117"/>
      <c r="P35" s="4"/>
      <c r="Q35" s="4"/>
      <c r="AA35" s="76"/>
      <c r="AB35" s="76"/>
    </row>
    <row r="36" spans="2:28" x14ac:dyDescent="0.2">
      <c r="E36" s="4"/>
      <c r="F36" s="4"/>
      <c r="P36" s="4"/>
      <c r="Q36" s="4"/>
      <c r="AA36" s="76"/>
      <c r="AB36" s="76"/>
    </row>
    <row r="37" spans="2:28" x14ac:dyDescent="0.2">
      <c r="E37" s="4"/>
      <c r="F37" s="4"/>
      <c r="P37" s="4"/>
      <c r="Q37" s="4"/>
      <c r="AA37" s="76"/>
      <c r="AB37" s="76"/>
    </row>
    <row r="38" spans="2:28" x14ac:dyDescent="0.2">
      <c r="E38" s="4"/>
      <c r="F38" s="4"/>
      <c r="P38" s="4"/>
      <c r="Q38" s="4"/>
      <c r="AA38" s="76"/>
      <c r="AB38" s="76"/>
    </row>
    <row r="39" spans="2:28" x14ac:dyDescent="0.2">
      <c r="E39" s="4"/>
      <c r="F39" s="4"/>
      <c r="P39" s="4"/>
      <c r="Q39" s="4"/>
      <c r="AA39" s="76"/>
      <c r="AB39" s="76"/>
    </row>
    <row r="40" spans="2:28" x14ac:dyDescent="0.2">
      <c r="E40" s="4"/>
      <c r="F40" s="4"/>
      <c r="P40" s="4"/>
      <c r="Q40" s="4"/>
      <c r="AA40" s="76"/>
      <c r="AB40" s="76"/>
    </row>
    <row r="41" spans="2:28" x14ac:dyDescent="0.2">
      <c r="E41" s="4"/>
      <c r="F41" s="4"/>
      <c r="P41" s="4"/>
      <c r="Q41" s="4"/>
      <c r="AA41" s="76"/>
      <c r="AB41" s="76"/>
    </row>
    <row r="42" spans="2:28" x14ac:dyDescent="0.2">
      <c r="E42" s="4"/>
      <c r="F42" s="4"/>
      <c r="P42" s="4"/>
      <c r="Q42" s="4"/>
      <c r="AA42" s="76"/>
      <c r="AB42" s="76"/>
    </row>
    <row r="43" spans="2:28" x14ac:dyDescent="0.2">
      <c r="E43" s="4"/>
      <c r="F43" s="4"/>
      <c r="P43" s="4"/>
      <c r="Q43" s="4"/>
      <c r="AA43" s="76"/>
      <c r="AB43" s="76"/>
    </row>
    <row r="44" spans="2:28" x14ac:dyDescent="0.2">
      <c r="E44" s="4"/>
      <c r="F44" s="4"/>
      <c r="P44" s="4"/>
      <c r="Q44" s="4"/>
      <c r="AA44" s="76"/>
      <c r="AB44" s="76"/>
    </row>
    <row r="45" spans="2:28" x14ac:dyDescent="0.2">
      <c r="E45" s="4"/>
      <c r="F45" s="4"/>
      <c r="P45" s="4"/>
      <c r="Q45" s="4"/>
      <c r="AA45" s="76"/>
      <c r="AB45" s="76"/>
    </row>
    <row r="46" spans="2:28" x14ac:dyDescent="0.2">
      <c r="E46" s="4"/>
      <c r="F46" s="4"/>
      <c r="P46" s="4"/>
      <c r="Q46" s="4"/>
      <c r="AA46" s="76"/>
      <c r="AB46" s="76"/>
    </row>
    <row r="47" spans="2:28" x14ac:dyDescent="0.2">
      <c r="E47" s="4"/>
      <c r="F47" s="4"/>
      <c r="P47" s="4"/>
      <c r="Q47" s="4"/>
      <c r="AA47" s="76"/>
      <c r="AB47" s="76"/>
    </row>
    <row r="48" spans="2:28" x14ac:dyDescent="0.2">
      <c r="E48" s="4"/>
      <c r="F48" s="4"/>
      <c r="P48" s="4"/>
      <c r="Q48" s="4"/>
      <c r="AA48" s="76"/>
      <c r="AB48" s="76"/>
    </row>
    <row r="49" spans="5:28" x14ac:dyDescent="0.2">
      <c r="E49" s="4"/>
      <c r="F49" s="4"/>
      <c r="Q49" s="76"/>
      <c r="AA49" s="76"/>
      <c r="AB49" s="76"/>
    </row>
    <row r="50" spans="5:28" x14ac:dyDescent="0.2">
      <c r="E50" s="4"/>
      <c r="F50" s="4"/>
      <c r="Q50" s="76"/>
      <c r="AA50" s="76"/>
      <c r="AB50" s="76"/>
    </row>
    <row r="51" spans="5:28" x14ac:dyDescent="0.2">
      <c r="E51" s="4"/>
      <c r="F51" s="4"/>
      <c r="Q51" s="76"/>
      <c r="AA51" s="76"/>
      <c r="AB51" s="76"/>
    </row>
    <row r="52" spans="5:28" x14ac:dyDescent="0.2">
      <c r="Q52" s="76"/>
      <c r="AA52" s="76"/>
      <c r="AB52" s="76"/>
    </row>
    <row r="53" spans="5:28" x14ac:dyDescent="0.2">
      <c r="Q53" s="76"/>
      <c r="AA53" s="76"/>
      <c r="AB53" s="76"/>
    </row>
    <row r="54" spans="5:28" x14ac:dyDescent="0.2">
      <c r="Q54" s="76"/>
      <c r="AA54" s="76"/>
      <c r="AB54" s="76"/>
    </row>
    <row r="55" spans="5:28" x14ac:dyDescent="0.2">
      <c r="Q55" s="76"/>
      <c r="AA55" s="76"/>
      <c r="AB55" s="76"/>
    </row>
    <row r="56" spans="5:28" x14ac:dyDescent="0.2">
      <c r="Q56" s="76"/>
      <c r="AA56" s="76"/>
      <c r="AB56" s="76"/>
    </row>
    <row r="57" spans="5:28" x14ac:dyDescent="0.2">
      <c r="Q57" s="76"/>
      <c r="AA57" s="76"/>
      <c r="AB57" s="76"/>
    </row>
    <row r="58" spans="5:28" x14ac:dyDescent="0.2">
      <c r="Q58" s="76"/>
      <c r="AA58" s="76"/>
      <c r="AB58" s="76"/>
    </row>
    <row r="59" spans="5:28" x14ac:dyDescent="0.2">
      <c r="Q59" s="76"/>
      <c r="AA59" s="76"/>
      <c r="AB59" s="76"/>
    </row>
    <row r="60" spans="5:28" x14ac:dyDescent="0.2">
      <c r="Q60" s="76"/>
      <c r="AA60" s="76"/>
      <c r="AB60" s="76"/>
    </row>
    <row r="61" spans="5:28" x14ac:dyDescent="0.2">
      <c r="Q61" s="76"/>
      <c r="AA61" s="76"/>
      <c r="AB61" s="76"/>
    </row>
  </sheetData>
  <mergeCells count="22">
    <mergeCell ref="E11:F11"/>
    <mergeCell ref="N11:O11"/>
    <mergeCell ref="P11:Q11"/>
    <mergeCell ref="J10:J12"/>
    <mergeCell ref="G11:H12"/>
    <mergeCell ref="N10:Q10"/>
    <mergeCell ref="B6:W6"/>
    <mergeCell ref="B7:W7"/>
    <mergeCell ref="B8:W8"/>
    <mergeCell ref="C9:L9"/>
    <mergeCell ref="N9:W9"/>
    <mergeCell ref="B9:B12"/>
    <mergeCell ref="L10:L12"/>
    <mergeCell ref="K10:K12"/>
    <mergeCell ref="I10:I12"/>
    <mergeCell ref="T10:T12"/>
    <mergeCell ref="V10:V12"/>
    <mergeCell ref="W10:W12"/>
    <mergeCell ref="C10:F10"/>
    <mergeCell ref="U10:U12"/>
    <mergeCell ref="R11:S12"/>
    <mergeCell ref="C11:D11"/>
  </mergeCells>
  <printOptions horizontalCentered="1"/>
  <pageMargins left="0.19685039370078741" right="0.19685039370078741" top="0.78740157480314965" bottom="0.78740157480314965" header="0" footer="1.1811023622047245"/>
  <pageSetup scale="8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P59"/>
  <sheetViews>
    <sheetView zoomScaleNormal="100" workbookViewId="0">
      <selection activeCell="B7" sqref="B7:W7"/>
    </sheetView>
  </sheetViews>
  <sheetFormatPr baseColWidth="10" defaultRowHeight="12.75" x14ac:dyDescent="0.2"/>
  <cols>
    <col min="1" max="1" width="1.7109375" style="81" customWidth="1"/>
    <col min="2" max="2" width="57.5703125" style="81" customWidth="1"/>
    <col min="3" max="3" width="9.85546875" style="81" bestFit="1" customWidth="1"/>
    <col min="4" max="4" width="11.7109375" style="81" bestFit="1" customWidth="1"/>
    <col min="5" max="8" width="10.7109375" style="81" customWidth="1"/>
    <col min="9" max="9" width="12.28515625" style="81" bestFit="1" customWidth="1"/>
    <col min="10" max="10" width="11.42578125" style="81" customWidth="1"/>
    <col min="11" max="12" width="13.7109375" style="81" customWidth="1"/>
    <col min="13" max="13" width="1.7109375" style="81" customWidth="1"/>
    <col min="14" max="14" width="10.7109375" style="81" customWidth="1"/>
    <col min="15" max="15" width="11.7109375" style="81" bestFit="1" customWidth="1"/>
    <col min="16" max="16" width="10.7109375" style="81" customWidth="1"/>
    <col min="17" max="17" width="11.7109375" style="81" bestFit="1" customWidth="1"/>
    <col min="18" max="19" width="10.7109375" style="81" customWidth="1"/>
    <col min="20" max="20" width="12.28515625" style="81" bestFit="1" customWidth="1"/>
    <col min="21" max="21" width="11.42578125" style="81" customWidth="1"/>
    <col min="22" max="23" width="13.7109375" style="81" customWidth="1"/>
    <col min="24" max="16384" width="11.42578125" style="81"/>
  </cols>
  <sheetData>
    <row r="6" spans="1:32" ht="15" x14ac:dyDescent="0.25">
      <c r="A6" s="104"/>
      <c r="B6" s="415" t="s">
        <v>130</v>
      </c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</row>
    <row r="7" spans="1:32" ht="15.75" customHeight="1" x14ac:dyDescent="0.25">
      <c r="A7" s="104"/>
      <c r="B7" s="380" t="s">
        <v>147</v>
      </c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95"/>
      <c r="Y7" s="95"/>
      <c r="Z7" s="95"/>
      <c r="AA7" s="95"/>
      <c r="AB7" s="95"/>
      <c r="AC7" s="95"/>
      <c r="AD7" s="95"/>
      <c r="AE7" s="95"/>
      <c r="AF7" s="95"/>
    </row>
    <row r="8" spans="1:32" ht="15.75" customHeight="1" thickBot="1" x14ac:dyDescent="0.25">
      <c r="A8" s="162"/>
      <c r="B8" s="277" t="s">
        <v>222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</row>
    <row r="9" spans="1:32" ht="15.75" thickTop="1" x14ac:dyDescent="0.2">
      <c r="A9" s="192"/>
      <c r="B9" s="382" t="s">
        <v>138</v>
      </c>
      <c r="C9" s="416" t="s">
        <v>127</v>
      </c>
      <c r="D9" s="416"/>
      <c r="E9" s="416"/>
      <c r="F9" s="416"/>
      <c r="G9" s="416"/>
      <c r="H9" s="416"/>
      <c r="I9" s="416"/>
      <c r="J9" s="416"/>
      <c r="K9" s="416"/>
      <c r="L9" s="416"/>
      <c r="M9" s="192"/>
      <c r="N9" s="416" t="s">
        <v>129</v>
      </c>
      <c r="O9" s="416"/>
      <c r="P9" s="416"/>
      <c r="Q9" s="416"/>
      <c r="R9" s="416"/>
      <c r="S9" s="416"/>
      <c r="T9" s="416"/>
      <c r="U9" s="416"/>
      <c r="V9" s="416"/>
      <c r="W9" s="416"/>
    </row>
    <row r="10" spans="1:32" ht="51" customHeight="1" x14ac:dyDescent="0.2">
      <c r="A10" s="82"/>
      <c r="B10" s="383"/>
      <c r="C10" s="391" t="s">
        <v>77</v>
      </c>
      <c r="D10" s="391"/>
      <c r="E10" s="391"/>
      <c r="F10" s="391"/>
      <c r="G10" s="213" t="s">
        <v>184</v>
      </c>
      <c r="H10" s="213" t="s">
        <v>29</v>
      </c>
      <c r="I10" s="375" t="s">
        <v>28</v>
      </c>
      <c r="J10" s="364" t="s">
        <v>146</v>
      </c>
      <c r="K10" s="375" t="s">
        <v>136</v>
      </c>
      <c r="L10" s="375" t="s">
        <v>86</v>
      </c>
      <c r="M10" s="82"/>
      <c r="N10" s="391" t="s">
        <v>77</v>
      </c>
      <c r="O10" s="391"/>
      <c r="P10" s="391"/>
      <c r="Q10" s="391"/>
      <c r="R10" s="213" t="s">
        <v>184</v>
      </c>
      <c r="S10" s="213" t="s">
        <v>29</v>
      </c>
      <c r="T10" s="375" t="s">
        <v>28</v>
      </c>
      <c r="U10" s="364" t="s">
        <v>146</v>
      </c>
      <c r="V10" s="375" t="s">
        <v>136</v>
      </c>
      <c r="W10" s="375" t="s">
        <v>86</v>
      </c>
    </row>
    <row r="11" spans="1:32" ht="14.25" customHeight="1" x14ac:dyDescent="0.2">
      <c r="A11" s="82"/>
      <c r="B11" s="383"/>
      <c r="C11" s="391">
        <v>2008</v>
      </c>
      <c r="D11" s="391"/>
      <c r="E11" s="391">
        <v>2012</v>
      </c>
      <c r="F11" s="391"/>
      <c r="G11" s="375" t="s">
        <v>191</v>
      </c>
      <c r="H11" s="375"/>
      <c r="I11" s="364"/>
      <c r="J11" s="364"/>
      <c r="K11" s="364"/>
      <c r="L11" s="364"/>
      <c r="M11" s="82"/>
      <c r="N11" s="391">
        <v>2008</v>
      </c>
      <c r="O11" s="391"/>
      <c r="P11" s="391">
        <v>2012</v>
      </c>
      <c r="Q11" s="391"/>
      <c r="R11" s="375" t="s">
        <v>191</v>
      </c>
      <c r="S11" s="375"/>
      <c r="T11" s="364"/>
      <c r="U11" s="364"/>
      <c r="V11" s="364"/>
      <c r="W11" s="364"/>
    </row>
    <row r="12" spans="1:32" ht="39" thickBot="1" x14ac:dyDescent="0.25">
      <c r="A12" s="88"/>
      <c r="B12" s="384"/>
      <c r="C12" s="210" t="s">
        <v>77</v>
      </c>
      <c r="D12" s="210" t="s">
        <v>205</v>
      </c>
      <c r="E12" s="210" t="s">
        <v>77</v>
      </c>
      <c r="F12" s="274" t="s">
        <v>205</v>
      </c>
      <c r="G12" s="365"/>
      <c r="H12" s="365"/>
      <c r="I12" s="365"/>
      <c r="J12" s="365"/>
      <c r="K12" s="365"/>
      <c r="L12" s="365"/>
      <c r="M12" s="88"/>
      <c r="N12" s="210" t="s">
        <v>77</v>
      </c>
      <c r="O12" s="274" t="s">
        <v>205</v>
      </c>
      <c r="P12" s="210" t="s">
        <v>77</v>
      </c>
      <c r="Q12" s="274" t="s">
        <v>205</v>
      </c>
      <c r="R12" s="365"/>
      <c r="S12" s="365"/>
      <c r="T12" s="365"/>
      <c r="U12" s="365"/>
      <c r="V12" s="365"/>
      <c r="W12" s="365"/>
    </row>
    <row r="13" spans="1:32" ht="12.75" customHeight="1" x14ac:dyDescent="0.2">
      <c r="B13" s="86" t="s">
        <v>133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N13" s="94"/>
      <c r="O13" s="94"/>
      <c r="P13" s="94"/>
      <c r="Q13" s="94"/>
      <c r="R13" s="94"/>
      <c r="S13" s="94"/>
      <c r="T13" s="94"/>
      <c r="U13" s="94"/>
      <c r="V13" s="94"/>
      <c r="W13" s="94"/>
    </row>
    <row r="14" spans="1:32" ht="12.75" customHeight="1" x14ac:dyDescent="0.2">
      <c r="B14" s="93" t="s">
        <v>27</v>
      </c>
      <c r="C14" s="278">
        <v>62.411576300000007</v>
      </c>
      <c r="D14" s="279">
        <v>0.96970000000000012</v>
      </c>
      <c r="E14" s="278">
        <v>61.331455599999998</v>
      </c>
      <c r="F14" s="279">
        <v>1.1773</v>
      </c>
      <c r="G14" s="278">
        <f t="shared" ref="G14:G19" si="0">-(C14-E14)</f>
        <v>-1.080120700000009</v>
      </c>
      <c r="H14" s="279">
        <f t="shared" ref="H14:H19" si="1">SQRT(D14*D14+F14*F14)</f>
        <v>1.5252387944187626</v>
      </c>
      <c r="I14" s="279">
        <f t="shared" ref="I14:I19" si="2">G14/H14</f>
        <v>-0.70816497977395143</v>
      </c>
      <c r="J14" s="329">
        <f>IF(I14&gt;0,(1-NORMSDIST(I14)),(NORMSDIST(I14)))</f>
        <v>0.2394214054686874</v>
      </c>
      <c r="K14" s="229" t="str">
        <f t="shared" ref="K14:K19" si="3">IF(J14&lt;0.05,  "Significativa","No significativa")</f>
        <v>No significativa</v>
      </c>
      <c r="L14" s="229" t="str">
        <f t="shared" ref="L14:L19" si="4">IF(K14="Significativa",IF(G14&lt;0,"Disminución","Aumento"),"Sin cambio")</f>
        <v>Sin cambio</v>
      </c>
      <c r="N14" s="278">
        <v>38.864854899999997</v>
      </c>
      <c r="O14" s="279">
        <v>0.42881999999999998</v>
      </c>
      <c r="P14" s="278">
        <v>40.553233399999996</v>
      </c>
      <c r="Q14" s="279">
        <v>0.43690999999999997</v>
      </c>
      <c r="R14" s="278">
        <f t="shared" ref="R14:R19" si="5">-(N14-P14)</f>
        <v>1.6883784999999989</v>
      </c>
      <c r="S14" s="279">
        <f t="shared" ref="S14:S19" si="6">SQRT(O14*O14+Q14*Q14)</f>
        <v>0.61219028128515729</v>
      </c>
      <c r="T14" s="279">
        <f t="shared" ref="T14:T19" si="7">R14/S14</f>
        <v>2.7579309107221106</v>
      </c>
      <c r="U14" s="329">
        <f>IF(T14&gt;0,(1-NORMSDIST(T14)),(NORMSDIST(T14)))</f>
        <v>2.9084245311821189E-3</v>
      </c>
      <c r="V14" s="229" t="str">
        <f t="shared" ref="V14:V19" si="8">IF(U14&lt;0.05,  "Significativa","No significativa")</f>
        <v>Significativa</v>
      </c>
      <c r="W14" s="229" t="str">
        <f t="shared" ref="W14:W19" si="9">IF(V14="Significativa",IF(R14&lt;0,"Disminución","Aumento"),"Sin cambio")</f>
        <v>Aumento</v>
      </c>
    </row>
    <row r="15" spans="1:32" ht="12.75" customHeight="1" x14ac:dyDescent="0.2">
      <c r="B15" s="93" t="s">
        <v>26</v>
      </c>
      <c r="C15" s="278">
        <v>36.176710899999996</v>
      </c>
      <c r="D15" s="279">
        <v>0.66993999999999998</v>
      </c>
      <c r="E15" s="278">
        <v>42.272295200000002</v>
      </c>
      <c r="F15" s="279">
        <v>0.91077999999999992</v>
      </c>
      <c r="G15" s="278">
        <f t="shared" si="0"/>
        <v>6.0955843000000058</v>
      </c>
      <c r="H15" s="279">
        <f t="shared" si="1"/>
        <v>1.1306369054652337</v>
      </c>
      <c r="I15" s="279">
        <f t="shared" si="2"/>
        <v>5.3912836831483038</v>
      </c>
      <c r="J15" s="329">
        <f t="shared" ref="J15:J19" si="10">IF(I15&gt;0,(1-NORMSDIST(I15)),(NORMSDIST(I15)))</f>
        <v>3.4978067664503953E-8</v>
      </c>
      <c r="K15" s="229" t="str">
        <f t="shared" si="3"/>
        <v>Significativa</v>
      </c>
      <c r="L15" s="229" t="str">
        <f t="shared" si="4"/>
        <v>Aumento</v>
      </c>
      <c r="N15" s="278">
        <v>32.951118899999997</v>
      </c>
      <c r="O15" s="279">
        <v>0.37356</v>
      </c>
      <c r="P15" s="278">
        <v>34.752065999999999</v>
      </c>
      <c r="Q15" s="279">
        <v>0.40046999999999999</v>
      </c>
      <c r="R15" s="278">
        <f t="shared" si="5"/>
        <v>1.8009471000000019</v>
      </c>
      <c r="S15" s="279">
        <f t="shared" si="6"/>
        <v>0.5476525308076281</v>
      </c>
      <c r="T15" s="279">
        <f t="shared" si="7"/>
        <v>3.2884849401574554</v>
      </c>
      <c r="U15" s="329">
        <f t="shared" ref="U15:U19" si="11">IF(T15&gt;0,(1-NORMSDIST(T15)),(NORMSDIST(T15)))</f>
        <v>5.0364086633480909E-4</v>
      </c>
      <c r="V15" s="229" t="str">
        <f t="shared" si="8"/>
        <v>Significativa</v>
      </c>
      <c r="W15" s="229" t="str">
        <f t="shared" si="9"/>
        <v>Aumento</v>
      </c>
    </row>
    <row r="16" spans="1:32" ht="12.75" customHeight="1" x14ac:dyDescent="0.2">
      <c r="B16" s="93" t="s">
        <v>25</v>
      </c>
      <c r="C16" s="278">
        <v>26.2348654</v>
      </c>
      <c r="D16" s="279">
        <v>0.97745000000000004</v>
      </c>
      <c r="E16" s="278">
        <v>19.0591604</v>
      </c>
      <c r="F16" s="279">
        <v>0.90717999999999999</v>
      </c>
      <c r="G16" s="278">
        <f t="shared" si="0"/>
        <v>-7.1757050000000007</v>
      </c>
      <c r="H16" s="279">
        <f t="shared" si="1"/>
        <v>1.3335606678737941</v>
      </c>
      <c r="I16" s="279">
        <f t="shared" si="2"/>
        <v>-5.3808613082754002</v>
      </c>
      <c r="J16" s="329">
        <f t="shared" si="10"/>
        <v>3.7065146197997341E-8</v>
      </c>
      <c r="K16" s="229" t="str">
        <f t="shared" si="3"/>
        <v>Significativa</v>
      </c>
      <c r="L16" s="229" t="str">
        <f t="shared" si="4"/>
        <v>Disminución</v>
      </c>
      <c r="N16" s="278">
        <v>5.9137360000000001</v>
      </c>
      <c r="O16" s="279">
        <v>0.21391000000000002</v>
      </c>
      <c r="P16" s="278">
        <v>5.8011673999999998</v>
      </c>
      <c r="Q16" s="279">
        <v>0.21542000000000003</v>
      </c>
      <c r="R16" s="278">
        <f t="shared" si="5"/>
        <v>-0.11256860000000035</v>
      </c>
      <c r="S16" s="279">
        <f t="shared" si="6"/>
        <v>0.30358403202408396</v>
      </c>
      <c r="T16" s="279">
        <f t="shared" si="7"/>
        <v>-0.37079881721536018</v>
      </c>
      <c r="U16" s="329">
        <f t="shared" si="11"/>
        <v>0.35539369119510167</v>
      </c>
      <c r="V16" s="229" t="str">
        <f t="shared" si="8"/>
        <v>No significativa</v>
      </c>
      <c r="W16" s="229" t="str">
        <f t="shared" si="9"/>
        <v>Sin cambio</v>
      </c>
    </row>
    <row r="17" spans="1:23" ht="12.75" customHeight="1" x14ac:dyDescent="0.2">
      <c r="B17" s="93" t="s">
        <v>24</v>
      </c>
      <c r="C17" s="278">
        <v>32.9605356</v>
      </c>
      <c r="D17" s="279">
        <v>0.86438999999999999</v>
      </c>
      <c r="E17" s="278">
        <v>31.635317499999999</v>
      </c>
      <c r="F17" s="279">
        <v>1.00722</v>
      </c>
      <c r="G17" s="278">
        <f t="shared" si="0"/>
        <v>-1.3252181000000007</v>
      </c>
      <c r="H17" s="279">
        <f t="shared" si="1"/>
        <v>1.3272762336831019</v>
      </c>
      <c r="I17" s="279">
        <f t="shared" si="2"/>
        <v>-0.99844935543116753</v>
      </c>
      <c r="J17" s="329">
        <f t="shared" si="10"/>
        <v>0.15903075543026407</v>
      </c>
      <c r="K17" s="229" t="str">
        <f t="shared" si="3"/>
        <v>No significativa</v>
      </c>
      <c r="L17" s="229" t="str">
        <f t="shared" si="4"/>
        <v>Sin cambio</v>
      </c>
      <c r="N17" s="278">
        <v>32.0119495</v>
      </c>
      <c r="O17" s="279">
        <v>0.34050999999999998</v>
      </c>
      <c r="P17" s="278">
        <v>27.507939700000001</v>
      </c>
      <c r="Q17" s="279">
        <v>0.35509999999999997</v>
      </c>
      <c r="R17" s="278">
        <f t="shared" si="5"/>
        <v>-4.5040097999999986</v>
      </c>
      <c r="S17" s="279">
        <f t="shared" si="6"/>
        <v>0.49197872931662401</v>
      </c>
      <c r="T17" s="279">
        <f t="shared" si="7"/>
        <v>-9.1548872575369842</v>
      </c>
      <c r="U17" s="329">
        <f t="shared" si="11"/>
        <v>2.7207299500517233E-20</v>
      </c>
      <c r="V17" s="229" t="str">
        <f t="shared" si="8"/>
        <v>Significativa</v>
      </c>
      <c r="W17" s="229" t="str">
        <f t="shared" si="9"/>
        <v>Disminución</v>
      </c>
    </row>
    <row r="18" spans="1:23" ht="12.75" customHeight="1" x14ac:dyDescent="0.2">
      <c r="B18" s="93" t="s">
        <v>23</v>
      </c>
      <c r="C18" s="278">
        <v>0.71189720000000001</v>
      </c>
      <c r="D18" s="279">
        <v>8.2809999999999995E-2</v>
      </c>
      <c r="E18" s="278">
        <v>1.4899732000000001</v>
      </c>
      <c r="F18" s="279">
        <v>0.19880000000000003</v>
      </c>
      <c r="G18" s="278">
        <f t="shared" si="0"/>
        <v>0.7780760000000001</v>
      </c>
      <c r="H18" s="279">
        <f t="shared" si="1"/>
        <v>0.21535769338475003</v>
      </c>
      <c r="I18" s="279">
        <f t="shared" si="2"/>
        <v>3.6129473146330486</v>
      </c>
      <c r="J18" s="329">
        <f t="shared" si="10"/>
        <v>1.5136811644789194E-4</v>
      </c>
      <c r="K18" s="229" t="str">
        <f t="shared" si="3"/>
        <v>Significativa</v>
      </c>
      <c r="L18" s="229" t="str">
        <f t="shared" si="4"/>
        <v>Aumento</v>
      </c>
      <c r="N18" s="278">
        <v>5.8911440000000006</v>
      </c>
      <c r="O18" s="279">
        <v>0.14246</v>
      </c>
      <c r="P18" s="278">
        <v>7.709627199999999</v>
      </c>
      <c r="Q18" s="279">
        <v>0.19750000000000001</v>
      </c>
      <c r="R18" s="278">
        <f t="shared" si="5"/>
        <v>1.8184831999999984</v>
      </c>
      <c r="S18" s="279">
        <f t="shared" si="6"/>
        <v>0.24351817509171672</v>
      </c>
      <c r="T18" s="279">
        <f t="shared" si="7"/>
        <v>7.467546105398907</v>
      </c>
      <c r="U18" s="329">
        <f t="shared" si="11"/>
        <v>4.0856207306205761E-14</v>
      </c>
      <c r="V18" s="229" t="str">
        <f t="shared" si="8"/>
        <v>Significativa</v>
      </c>
      <c r="W18" s="229" t="str">
        <f t="shared" si="9"/>
        <v>Aumento</v>
      </c>
    </row>
    <row r="19" spans="1:23" ht="12.75" customHeight="1" x14ac:dyDescent="0.2">
      <c r="B19" s="93" t="s">
        <v>76</v>
      </c>
      <c r="C19" s="278">
        <v>3.9159909000000002</v>
      </c>
      <c r="D19" s="279">
        <v>0.30134</v>
      </c>
      <c r="E19" s="278">
        <v>5.5432536999999993</v>
      </c>
      <c r="F19" s="279">
        <v>0.45174000000000003</v>
      </c>
      <c r="G19" s="278">
        <f t="shared" si="0"/>
        <v>1.6272627999999991</v>
      </c>
      <c r="H19" s="279">
        <f t="shared" si="1"/>
        <v>0.54302377774826771</v>
      </c>
      <c r="I19" s="279">
        <f t="shared" si="2"/>
        <v>2.9966695137139236</v>
      </c>
      <c r="J19" s="329">
        <f t="shared" si="10"/>
        <v>1.3647321987111383E-3</v>
      </c>
      <c r="K19" s="229" t="str">
        <f t="shared" si="3"/>
        <v>Significativa</v>
      </c>
      <c r="L19" s="229" t="str">
        <f t="shared" si="4"/>
        <v>Aumento</v>
      </c>
      <c r="N19" s="278">
        <v>23.232051500000001</v>
      </c>
      <c r="O19" s="279">
        <v>0.27528999999999998</v>
      </c>
      <c r="P19" s="278">
        <v>24.229199700000002</v>
      </c>
      <c r="Q19" s="279">
        <v>0.31540999999999997</v>
      </c>
      <c r="R19" s="278">
        <f t="shared" si="5"/>
        <v>0.99714820000000159</v>
      </c>
      <c r="S19" s="279">
        <f t="shared" si="6"/>
        <v>0.41865027433407942</v>
      </c>
      <c r="T19" s="279">
        <f t="shared" si="7"/>
        <v>2.3818166644846999</v>
      </c>
      <c r="U19" s="329">
        <f t="shared" si="11"/>
        <v>8.6137359339273356E-3</v>
      </c>
      <c r="V19" s="229" t="str">
        <f t="shared" si="8"/>
        <v>Significativa</v>
      </c>
      <c r="W19" s="229" t="str">
        <f t="shared" si="9"/>
        <v>Aumento</v>
      </c>
    </row>
    <row r="20" spans="1:23" ht="12.75" customHeight="1" x14ac:dyDescent="0.2">
      <c r="B20" s="87" t="s">
        <v>22</v>
      </c>
      <c r="C20" s="280"/>
      <c r="D20" s="279"/>
      <c r="E20" s="280"/>
      <c r="F20" s="279"/>
      <c r="G20" s="279"/>
      <c r="H20" s="279"/>
      <c r="I20" s="279"/>
      <c r="J20" s="279"/>
      <c r="K20" s="241"/>
      <c r="L20" s="241"/>
      <c r="N20" s="280"/>
      <c r="O20" s="279"/>
      <c r="P20" s="280"/>
      <c r="Q20" s="279"/>
      <c r="R20" s="279"/>
      <c r="S20" s="279"/>
      <c r="T20" s="279"/>
      <c r="U20" s="279"/>
      <c r="V20" s="241"/>
      <c r="W20" s="241"/>
    </row>
    <row r="21" spans="1:23" ht="12.75" customHeight="1" x14ac:dyDescent="0.2">
      <c r="B21" s="92" t="s">
        <v>21</v>
      </c>
      <c r="C21" s="258">
        <v>95.372111900000007</v>
      </c>
      <c r="D21" s="279">
        <v>0.33167000000000002</v>
      </c>
      <c r="E21" s="258">
        <v>92.966773099999997</v>
      </c>
      <c r="F21" s="279">
        <v>0.54092000000000007</v>
      </c>
      <c r="G21" s="278">
        <f>-(C21-E21)</f>
        <v>-2.4053388000000098</v>
      </c>
      <c r="H21" s="279">
        <f>SQRT(D21*D21+F21*F21)</f>
        <v>0.63450723817778476</v>
      </c>
      <c r="I21" s="279">
        <f>G21/H21</f>
        <v>-3.7908768494238196</v>
      </c>
      <c r="J21" s="329">
        <f t="shared" ref="J21:J22" si="12">IF(I21&gt;0,(1-NORMSDIST(I21)),(NORMSDIST(I21)))</f>
        <v>7.5058188600709972E-5</v>
      </c>
      <c r="K21" s="229" t="str">
        <f>IF(J21&lt;0.05,  "Significativa","No significativa")</f>
        <v>Significativa</v>
      </c>
      <c r="L21" s="229" t="str">
        <f>IF(K21="Significativa",IF(G21&lt;0,"Disminución","Aumento"),"Sin cambio")</f>
        <v>Disminución</v>
      </c>
      <c r="N21" s="258">
        <v>70.876804500000006</v>
      </c>
      <c r="O21" s="279">
        <v>0.30720999999999998</v>
      </c>
      <c r="P21" s="258">
        <v>68.061173100000005</v>
      </c>
      <c r="Q21" s="279">
        <v>0.34920000000000001</v>
      </c>
      <c r="R21" s="278">
        <f>-(N21-P21)</f>
        <v>-2.8156314000000009</v>
      </c>
      <c r="S21" s="279">
        <f>SQRT(O21*O21+Q21*Q21)</f>
        <v>0.46510066018013779</v>
      </c>
      <c r="T21" s="279">
        <f>R21/S21</f>
        <v>-6.0538108006758815</v>
      </c>
      <c r="U21" s="329">
        <f>IF(T21&gt;0,(1-NORMSDIST(T21)),(NORMSDIST(T21)))</f>
        <v>7.0729372672652766E-10</v>
      </c>
      <c r="V21" s="229" t="str">
        <f>IF(U21&lt;0.05,  "Significativa","No significativa")</f>
        <v>Significativa</v>
      </c>
      <c r="W21" s="229" t="str">
        <f>IF(V21="Significativa",IF(R21&lt;0,"Disminución","Aumento"),"Sin cambio")</f>
        <v>Disminución</v>
      </c>
    </row>
    <row r="22" spans="1:23" ht="12.75" customHeight="1" x14ac:dyDescent="0.2">
      <c r="B22" s="92" t="s">
        <v>20</v>
      </c>
      <c r="C22" s="258">
        <v>60.2582527</v>
      </c>
      <c r="D22" s="279">
        <v>1.0217399999999999</v>
      </c>
      <c r="E22" s="258">
        <v>41.164383199999996</v>
      </c>
      <c r="F22" s="279">
        <v>1.09965</v>
      </c>
      <c r="G22" s="278">
        <f>-(C22-E22)</f>
        <v>-19.093869500000004</v>
      </c>
      <c r="H22" s="279">
        <f>SQRT(D22*D22+F22*F22)</f>
        <v>1.5010605417837082</v>
      </c>
      <c r="I22" s="279">
        <f>G22/H22</f>
        <v>-12.720252760298917</v>
      </c>
      <c r="J22" s="329">
        <f t="shared" si="12"/>
        <v>2.2819075795473306E-37</v>
      </c>
      <c r="K22" s="229" t="str">
        <f>IF(J22&lt;0.05,  "Significativa","No significativa")</f>
        <v>Significativa</v>
      </c>
      <c r="L22" s="229" t="str">
        <f>IF(K22="Significativa",IF(G22&lt;0,"Disminución","Aumento"),"Sin cambio")</f>
        <v>Disminución</v>
      </c>
      <c r="N22" s="258">
        <v>21.828645299999998</v>
      </c>
      <c r="O22" s="279">
        <v>0.36021999999999998</v>
      </c>
      <c r="P22" s="258">
        <v>15.791344700000002</v>
      </c>
      <c r="Q22" s="279">
        <v>0.32776</v>
      </c>
      <c r="R22" s="278">
        <f>-(N22-P22)</f>
        <v>-6.0373005999999965</v>
      </c>
      <c r="S22" s="279">
        <f>SQRT(O22*O22+Q22*Q22)</f>
        <v>0.48701649458719565</v>
      </c>
      <c r="T22" s="279">
        <f>R22/S22</f>
        <v>-12.396501283015734</v>
      </c>
      <c r="U22" s="329">
        <f>IF(T22&gt;0,(1-NORMSDIST(T22)),(NORMSDIST(T22)))</f>
        <v>1.3649239509877326E-35</v>
      </c>
      <c r="V22" s="229" t="str">
        <f>IF(U22&lt;0.05,  "Significativa","No significativa")</f>
        <v>Significativa</v>
      </c>
      <c r="W22" s="229" t="str">
        <f>IF(V22="Significativa",IF(R22&lt;0,"Disminución","Aumento"),"Sin cambio")</f>
        <v>Disminución</v>
      </c>
    </row>
    <row r="23" spans="1:23" ht="12.75" customHeight="1" x14ac:dyDescent="0.2">
      <c r="B23" s="85" t="s">
        <v>132</v>
      </c>
      <c r="C23" s="280"/>
      <c r="D23" s="279"/>
      <c r="E23" s="280"/>
      <c r="F23" s="279"/>
      <c r="G23" s="279"/>
      <c r="H23" s="279"/>
      <c r="I23" s="279"/>
      <c r="J23" s="279"/>
      <c r="K23" s="241"/>
      <c r="L23" s="241"/>
      <c r="N23" s="280"/>
      <c r="O23" s="279"/>
      <c r="P23" s="280"/>
      <c r="Q23" s="279"/>
      <c r="R23" s="279"/>
      <c r="S23" s="279"/>
      <c r="T23" s="279"/>
      <c r="U23" s="279"/>
      <c r="V23" s="241"/>
      <c r="W23" s="241"/>
    </row>
    <row r="24" spans="1:23" ht="12.75" customHeight="1" x14ac:dyDescent="0.2">
      <c r="B24" s="90" t="s">
        <v>19</v>
      </c>
      <c r="C24" s="258">
        <v>36.289729000000001</v>
      </c>
      <c r="D24" s="279">
        <v>0.55475000000000008</v>
      </c>
      <c r="E24" s="258">
        <v>32.440964100000002</v>
      </c>
      <c r="F24" s="279">
        <v>0.64737999999999996</v>
      </c>
      <c r="G24" s="278">
        <f t="shared" ref="G24:G29" si="13">-(C24-E24)</f>
        <v>-3.848764899999999</v>
      </c>
      <c r="H24" s="279">
        <f t="shared" ref="H24:H29" si="14">SQRT(D24*D24+F24*F24)</f>
        <v>0.85255406098381814</v>
      </c>
      <c r="I24" s="279">
        <f t="shared" ref="I24:I29" si="15">G24/H24</f>
        <v>-4.5143939559195303</v>
      </c>
      <c r="J24" s="329">
        <f t="shared" ref="J24:J29" si="16">IF(I24&gt;0,(1-NORMSDIST(I24)),(NORMSDIST(I24)))</f>
        <v>3.1749042385833442E-6</v>
      </c>
      <c r="K24" s="229" t="str">
        <f t="shared" ref="K24:K29" si="17">IF(J24&lt;0.05,  "Significativa","No significativa")</f>
        <v>Significativa</v>
      </c>
      <c r="L24" s="229" t="str">
        <f t="shared" ref="L24:L29" si="18">IF(K24="Significativa",IF(G24&lt;0,"Disminución","Aumento"),"Sin cambio")</f>
        <v>Disminución</v>
      </c>
      <c r="N24" s="258">
        <v>17.614866800000001</v>
      </c>
      <c r="O24" s="279">
        <v>0.19225</v>
      </c>
      <c r="P24" s="258">
        <v>15.2513185</v>
      </c>
      <c r="Q24" s="279">
        <v>0.18653999999999998</v>
      </c>
      <c r="R24" s="278">
        <f t="shared" ref="R24:R29" si="19">-(N24-P24)</f>
        <v>-2.3635483000000015</v>
      </c>
      <c r="S24" s="279">
        <f t="shared" ref="S24:S29" si="20">SQRT(O24*O24+Q24*Q24)</f>
        <v>0.26787540779250341</v>
      </c>
      <c r="T24" s="279">
        <f t="shared" ref="T24:T29" si="21">R24/S24</f>
        <v>-8.8233119996995342</v>
      </c>
      <c r="U24" s="329">
        <f t="shared" ref="U24:U29" si="22">IF(T24&gt;0,(1-NORMSDIST(T24)),(NORMSDIST(T24)))</f>
        <v>5.5561589208307363E-19</v>
      </c>
      <c r="V24" s="229" t="str">
        <f t="shared" ref="V24:V29" si="23">IF(U24&lt;0.05,  "Significativa","No significativa")</f>
        <v>Significativa</v>
      </c>
      <c r="W24" s="229" t="str">
        <f t="shared" ref="W24:W29" si="24">IF(V24="Significativa",IF(R24&lt;0,"Disminución","Aumento"),"Sin cambio")</f>
        <v>Disminución</v>
      </c>
    </row>
    <row r="25" spans="1:23" ht="12.75" customHeight="1" x14ac:dyDescent="0.2">
      <c r="B25" s="91" t="s">
        <v>18</v>
      </c>
      <c r="C25" s="258">
        <v>47.149211100000002</v>
      </c>
      <c r="D25" s="279">
        <v>1.1355900000000001</v>
      </c>
      <c r="E25" s="258">
        <v>20.604319099999998</v>
      </c>
      <c r="F25" s="279">
        <v>0.64849000000000001</v>
      </c>
      <c r="G25" s="278">
        <f t="shared" si="13"/>
        <v>-26.544892000000004</v>
      </c>
      <c r="H25" s="279">
        <f t="shared" si="14"/>
        <v>1.3077094203988897</v>
      </c>
      <c r="I25" s="279">
        <f t="shared" si="15"/>
        <v>-20.298769425323123</v>
      </c>
      <c r="J25" s="329">
        <f t="shared" si="16"/>
        <v>6.5922668294026294E-92</v>
      </c>
      <c r="K25" s="229" t="str">
        <f t="shared" si="17"/>
        <v>Significativa</v>
      </c>
      <c r="L25" s="229" t="str">
        <f t="shared" si="18"/>
        <v>Disminución</v>
      </c>
      <c r="N25" s="258">
        <v>35.759323700000003</v>
      </c>
      <c r="O25" s="279">
        <v>0.35699999999999998</v>
      </c>
      <c r="P25" s="258">
        <v>21.827051099999998</v>
      </c>
      <c r="Q25" s="279">
        <v>0.31544</v>
      </c>
      <c r="R25" s="278">
        <f t="shared" si="19"/>
        <v>-13.932272600000005</v>
      </c>
      <c r="S25" s="279">
        <f t="shared" si="20"/>
        <v>0.47639415781472383</v>
      </c>
      <c r="T25" s="279">
        <f t="shared" si="21"/>
        <v>-29.245263342247902</v>
      </c>
      <c r="U25" s="329">
        <f t="shared" si="22"/>
        <v>2.5791542757882073E-188</v>
      </c>
      <c r="V25" s="229" t="str">
        <f t="shared" si="23"/>
        <v>Significativa</v>
      </c>
      <c r="W25" s="229" t="str">
        <f t="shared" si="24"/>
        <v>Disminución</v>
      </c>
    </row>
    <row r="26" spans="1:23" ht="12.75" customHeight="1" x14ac:dyDescent="0.2">
      <c r="B26" s="91" t="s">
        <v>17</v>
      </c>
      <c r="C26" s="258">
        <v>86.229133500000003</v>
      </c>
      <c r="D26" s="279">
        <v>0.49408999999999997</v>
      </c>
      <c r="E26" s="258">
        <v>81.549549299999995</v>
      </c>
      <c r="F26" s="279">
        <v>0.71516000000000002</v>
      </c>
      <c r="G26" s="278">
        <f t="shared" si="13"/>
        <v>-4.6795842000000079</v>
      </c>
      <c r="H26" s="279">
        <f t="shared" si="14"/>
        <v>0.86924033138137347</v>
      </c>
      <c r="I26" s="279">
        <f t="shared" si="15"/>
        <v>-5.3835332198211949</v>
      </c>
      <c r="J26" s="329">
        <f t="shared" si="16"/>
        <v>3.6518880174492697E-8</v>
      </c>
      <c r="K26" s="229" t="str">
        <f t="shared" si="17"/>
        <v>Significativa</v>
      </c>
      <c r="L26" s="229" t="str">
        <f t="shared" si="18"/>
        <v>Disminución</v>
      </c>
      <c r="N26" s="258">
        <v>58.586613899999996</v>
      </c>
      <c r="O26" s="279">
        <v>0.34608</v>
      </c>
      <c r="P26" s="258">
        <v>55.102216900000002</v>
      </c>
      <c r="Q26" s="279">
        <v>0.39233000000000001</v>
      </c>
      <c r="R26" s="278">
        <f t="shared" si="19"/>
        <v>-3.4843969999999942</v>
      </c>
      <c r="S26" s="279">
        <f t="shared" si="20"/>
        <v>0.52315790665916539</v>
      </c>
      <c r="T26" s="279">
        <f t="shared" si="21"/>
        <v>-6.660316045400152</v>
      </c>
      <c r="U26" s="329">
        <f t="shared" si="22"/>
        <v>1.3661968480798293E-11</v>
      </c>
      <c r="V26" s="229" t="str">
        <f t="shared" si="23"/>
        <v>Significativa</v>
      </c>
      <c r="W26" s="229" t="str">
        <f t="shared" si="24"/>
        <v>Disminución</v>
      </c>
    </row>
    <row r="27" spans="1:23" ht="12.75" customHeight="1" x14ac:dyDescent="0.2">
      <c r="B27" s="91" t="s">
        <v>192</v>
      </c>
      <c r="C27" s="258">
        <v>35.916612000000001</v>
      </c>
      <c r="D27" s="279">
        <v>1.0780000000000001</v>
      </c>
      <c r="E27" s="258">
        <v>23.377327900000001</v>
      </c>
      <c r="F27" s="279">
        <v>0.93754000000000004</v>
      </c>
      <c r="G27" s="278">
        <f t="shared" si="13"/>
        <v>-12.5392841</v>
      </c>
      <c r="H27" s="279">
        <f t="shared" si="14"/>
        <v>1.428658549689183</v>
      </c>
      <c r="I27" s="279">
        <f t="shared" si="15"/>
        <v>-8.7769636087839391</v>
      </c>
      <c r="J27" s="329">
        <f t="shared" si="16"/>
        <v>8.3973657934840957E-19</v>
      </c>
      <c r="K27" s="229" t="str">
        <f t="shared" si="17"/>
        <v>Significativa</v>
      </c>
      <c r="L27" s="229" t="str">
        <f t="shared" si="18"/>
        <v>Disminución</v>
      </c>
      <c r="N27" s="258">
        <v>12.189544700000001</v>
      </c>
      <c r="O27" s="279">
        <v>0.32066</v>
      </c>
      <c r="P27" s="258">
        <v>10.587785800000001</v>
      </c>
      <c r="Q27" s="279">
        <v>0.31670000000000004</v>
      </c>
      <c r="R27" s="278">
        <f t="shared" si="19"/>
        <v>-1.6017589000000001</v>
      </c>
      <c r="S27" s="279">
        <f t="shared" si="20"/>
        <v>0.45069027679771395</v>
      </c>
      <c r="T27" s="279">
        <f t="shared" si="21"/>
        <v>-3.5540125502173354</v>
      </c>
      <c r="U27" s="329">
        <f t="shared" si="22"/>
        <v>1.8970055396682684E-4</v>
      </c>
      <c r="V27" s="229" t="str">
        <f t="shared" si="23"/>
        <v>Significativa</v>
      </c>
      <c r="W27" s="229" t="str">
        <f t="shared" si="24"/>
        <v>Disminución</v>
      </c>
    </row>
    <row r="28" spans="1:23" ht="12.75" customHeight="1" x14ac:dyDescent="0.2">
      <c r="B28" s="91" t="s">
        <v>16</v>
      </c>
      <c r="C28" s="258">
        <v>51.685502100000001</v>
      </c>
      <c r="D28" s="279">
        <v>1.52054</v>
      </c>
      <c r="E28" s="258">
        <v>40.832692799999997</v>
      </c>
      <c r="F28" s="279">
        <v>1.69296</v>
      </c>
      <c r="G28" s="278">
        <f t="shared" si="13"/>
        <v>-10.852809300000004</v>
      </c>
      <c r="H28" s="279">
        <f t="shared" si="14"/>
        <v>2.275556075599984</v>
      </c>
      <c r="I28" s="279">
        <f t="shared" si="15"/>
        <v>-4.7692998719614064</v>
      </c>
      <c r="J28" s="329">
        <f t="shared" si="16"/>
        <v>9.243364814996178E-7</v>
      </c>
      <c r="K28" s="229" t="str">
        <f t="shared" si="17"/>
        <v>Significativa</v>
      </c>
      <c r="L28" s="229" t="str">
        <f t="shared" si="18"/>
        <v>Disminución</v>
      </c>
      <c r="N28" s="258">
        <v>9.4028942999999998</v>
      </c>
      <c r="O28" s="279">
        <v>0.40286</v>
      </c>
      <c r="P28" s="258">
        <v>7.2190513999999997</v>
      </c>
      <c r="Q28" s="279">
        <v>0.36082999999999998</v>
      </c>
      <c r="R28" s="278">
        <f t="shared" si="19"/>
        <v>-2.1838429000000001</v>
      </c>
      <c r="S28" s="279">
        <f t="shared" si="20"/>
        <v>0.54082757742186183</v>
      </c>
      <c r="T28" s="279">
        <f t="shared" si="21"/>
        <v>-4.0379651319010623</v>
      </c>
      <c r="U28" s="329">
        <f t="shared" si="22"/>
        <v>2.6958432351575858E-5</v>
      </c>
      <c r="V28" s="229" t="str">
        <f t="shared" si="23"/>
        <v>Significativa</v>
      </c>
      <c r="W28" s="229" t="str">
        <f t="shared" si="24"/>
        <v>Disminución</v>
      </c>
    </row>
    <row r="29" spans="1:23" ht="12.75" customHeight="1" x14ac:dyDescent="0.2">
      <c r="B29" s="91" t="s">
        <v>128</v>
      </c>
      <c r="C29" s="258">
        <v>32.550266000000001</v>
      </c>
      <c r="D29" s="279">
        <v>0.99386000000000008</v>
      </c>
      <c r="E29" s="258">
        <v>30.912359200000001</v>
      </c>
      <c r="F29" s="279">
        <v>0.81464999999999987</v>
      </c>
      <c r="G29" s="278">
        <f t="shared" si="13"/>
        <v>-1.6379067999999997</v>
      </c>
      <c r="H29" s="279">
        <f t="shared" si="14"/>
        <v>1.2850728859095892</v>
      </c>
      <c r="I29" s="279">
        <f t="shared" si="15"/>
        <v>-1.2745633480864165</v>
      </c>
      <c r="J29" s="329">
        <f t="shared" si="16"/>
        <v>0.10123191865336946</v>
      </c>
      <c r="K29" s="229" t="str">
        <f t="shared" si="17"/>
        <v>No significativa</v>
      </c>
      <c r="L29" s="229" t="str">
        <f t="shared" si="18"/>
        <v>Sin cambio</v>
      </c>
      <c r="N29" s="258">
        <v>18.4770036</v>
      </c>
      <c r="O29" s="279">
        <v>0.35000999999999999</v>
      </c>
      <c r="P29" s="258">
        <v>21.0222348</v>
      </c>
      <c r="Q29" s="279">
        <v>0.39344999999999997</v>
      </c>
      <c r="R29" s="278">
        <f t="shared" si="19"/>
        <v>2.5452311999999999</v>
      </c>
      <c r="S29" s="279">
        <f t="shared" si="20"/>
        <v>0.52660222426419734</v>
      </c>
      <c r="T29" s="279">
        <f t="shared" si="21"/>
        <v>4.8333088671555871</v>
      </c>
      <c r="U29" s="329">
        <f t="shared" si="22"/>
        <v>6.714110027949971E-7</v>
      </c>
      <c r="V29" s="229" t="str">
        <f t="shared" si="23"/>
        <v>Significativa</v>
      </c>
      <c r="W29" s="229" t="str">
        <f t="shared" si="24"/>
        <v>Aumento</v>
      </c>
    </row>
    <row r="30" spans="1:23" ht="12.75" customHeight="1" x14ac:dyDescent="0.2">
      <c r="B30" s="86" t="s">
        <v>14</v>
      </c>
      <c r="C30" s="258"/>
      <c r="D30" s="279"/>
      <c r="E30" s="258"/>
      <c r="F30" s="279"/>
      <c r="G30" s="279"/>
      <c r="H30" s="279"/>
      <c r="I30" s="279"/>
      <c r="J30" s="279"/>
      <c r="K30" s="241"/>
      <c r="L30" s="241"/>
      <c r="N30" s="258"/>
      <c r="O30" s="279"/>
      <c r="P30" s="258"/>
      <c r="Q30" s="279"/>
      <c r="R30" s="279"/>
      <c r="S30" s="279"/>
      <c r="T30" s="279"/>
      <c r="U30" s="279"/>
      <c r="V30" s="241"/>
      <c r="W30" s="241"/>
    </row>
    <row r="31" spans="1:23" ht="12.75" customHeight="1" x14ac:dyDescent="0.2">
      <c r="B31" s="90" t="s">
        <v>187</v>
      </c>
      <c r="C31" s="258">
        <v>32.832233899999999</v>
      </c>
      <c r="D31" s="279">
        <v>1.00651</v>
      </c>
      <c r="E31" s="258">
        <v>32.7301012</v>
      </c>
      <c r="F31" s="279">
        <v>1.06162</v>
      </c>
      <c r="G31" s="278">
        <f>-(C31-E31)</f>
        <v>-0.10213269999999852</v>
      </c>
      <c r="H31" s="279">
        <f>SQRT(D31*D31+F31*F31)</f>
        <v>1.4629078591968805</v>
      </c>
      <c r="I31" s="279">
        <f>G31/H31</f>
        <v>-6.9814854953385921E-2</v>
      </c>
      <c r="J31" s="329">
        <f>IF(I31&gt;0,(1-NORMSDIST(I31)),(NORMSDIST(I31)))</f>
        <v>0.47217051174276226</v>
      </c>
      <c r="K31" s="229" t="str">
        <f>IF(J31&lt;0.05,  "Significativa","No significativa")</f>
        <v>No significativa</v>
      </c>
      <c r="L31" s="229" t="str">
        <f>IF(K31="Significativa",IF(G31&lt;0,"Disminución","Aumento"),"Sin cambio")</f>
        <v>Sin cambio</v>
      </c>
      <c r="N31" s="258">
        <v>11.8936119</v>
      </c>
      <c r="O31" s="279">
        <v>0.30032999999999999</v>
      </c>
      <c r="P31" s="258">
        <v>16.2144716</v>
      </c>
      <c r="Q31" s="279">
        <v>0.34561999999999998</v>
      </c>
      <c r="R31" s="278">
        <f>-(N31-P31)</f>
        <v>4.3208596999999997</v>
      </c>
      <c r="S31" s="279">
        <f>SQRT(O31*O31+Q31*Q31)</f>
        <v>0.45787694121892619</v>
      </c>
      <c r="T31" s="279">
        <f>R31/S31</f>
        <v>9.4367270133702874</v>
      </c>
      <c r="U31" s="329">
        <f>IF(T31&gt;0,(1-NORMSDIST(T31)),(NORMSDIST(T31)))</f>
        <v>0</v>
      </c>
      <c r="V31" s="229" t="str">
        <f>IF(U31&lt;0.05,  "Significativa","No significativa")</f>
        <v>Significativa</v>
      </c>
      <c r="W31" s="229" t="str">
        <f>IF(V31="Significativa",IF(R31&lt;0,"Disminución","Aumento"),"Sin cambio")</f>
        <v>Aumento</v>
      </c>
    </row>
    <row r="32" spans="1:23" ht="12.75" customHeight="1" thickBot="1" x14ac:dyDescent="0.25">
      <c r="A32" s="84"/>
      <c r="B32" s="183" t="s">
        <v>188</v>
      </c>
      <c r="C32" s="281">
        <v>63.123473500000003</v>
      </c>
      <c r="D32" s="282">
        <v>0.96247999999999989</v>
      </c>
      <c r="E32" s="281">
        <v>62.821428700000006</v>
      </c>
      <c r="F32" s="282">
        <v>1.1330500000000001</v>
      </c>
      <c r="G32" s="285">
        <f>-(C32-E32)</f>
        <v>-0.30204479999999734</v>
      </c>
      <c r="H32" s="282">
        <f>SQRT(D32*D32+F32*F32)</f>
        <v>1.4866640686113324</v>
      </c>
      <c r="I32" s="282">
        <f>G32/H32</f>
        <v>-0.20316950303516265</v>
      </c>
      <c r="J32" s="336">
        <f>IF(I32&gt;0,(1-NORMSDIST(I32)),(NORMSDIST(I32)))</f>
        <v>0.41950127437831164</v>
      </c>
      <c r="K32" s="230" t="str">
        <f>IF(J32&lt;0.05,  "Significativa","No significativa")</f>
        <v>No significativa</v>
      </c>
      <c r="L32" s="230" t="str">
        <f>IF(K32="Significativa",IF(G32&lt;0,"Disminución","Aumento"),"Sin cambio")</f>
        <v>Sin cambio</v>
      </c>
      <c r="M32" s="84"/>
      <c r="N32" s="281">
        <v>44.755998900000002</v>
      </c>
      <c r="O32" s="282">
        <v>0.43174000000000001</v>
      </c>
      <c r="P32" s="281">
        <v>48.262860600000003</v>
      </c>
      <c r="Q32" s="282">
        <v>0.45541999999999994</v>
      </c>
      <c r="R32" s="285">
        <f>-(N32-P32)</f>
        <v>3.5068617000000017</v>
      </c>
      <c r="S32" s="282">
        <f>SQRT(O32*O32+Q32*Q32)</f>
        <v>0.6275402807788516</v>
      </c>
      <c r="T32" s="282">
        <f>R32/S32</f>
        <v>5.5882654985072389</v>
      </c>
      <c r="U32" s="336">
        <f>IF(T32&gt;0,(1-NORMSDIST(T32)),(NORMSDIST(T32)))</f>
        <v>1.146744077473727E-8</v>
      </c>
      <c r="V32" s="230" t="str">
        <f>IF(U32&lt;0.05,  "Significativa","No significativa")</f>
        <v>Significativa</v>
      </c>
      <c r="W32" s="230" t="str">
        <f>IF(V32="Significativa",IF(R32&lt;0,"Disminución","Aumento"),"Sin cambio")</f>
        <v>Aumento</v>
      </c>
    </row>
    <row r="33" spans="2:42" s="11" customFormat="1" ht="12.75" customHeight="1" thickTop="1" x14ac:dyDescent="0.2">
      <c r="B33" s="118" t="s">
        <v>204</v>
      </c>
    </row>
    <row r="34" spans="2:42" x14ac:dyDescent="0.2">
      <c r="B34" s="83" t="s">
        <v>163</v>
      </c>
      <c r="AO34" s="89"/>
      <c r="AP34" s="89"/>
    </row>
    <row r="35" spans="2:42" x14ac:dyDescent="0.2">
      <c r="B35" s="117"/>
      <c r="AO35" s="89"/>
      <c r="AP35" s="89"/>
    </row>
    <row r="36" spans="2:42" x14ac:dyDescent="0.2">
      <c r="AO36" s="89"/>
      <c r="AP36" s="89"/>
    </row>
    <row r="37" spans="2:42" x14ac:dyDescent="0.2">
      <c r="AO37" s="89"/>
      <c r="AP37" s="89"/>
    </row>
    <row r="38" spans="2:42" x14ac:dyDescent="0.2">
      <c r="AO38" s="89"/>
      <c r="AP38" s="89"/>
    </row>
    <row r="39" spans="2:42" x14ac:dyDescent="0.2">
      <c r="AO39" s="89"/>
      <c r="AP39" s="89"/>
    </row>
    <row r="40" spans="2:42" x14ac:dyDescent="0.2">
      <c r="AO40" s="89"/>
      <c r="AP40" s="89"/>
    </row>
    <row r="41" spans="2:42" x14ac:dyDescent="0.2">
      <c r="AO41" s="89"/>
      <c r="AP41" s="89"/>
    </row>
    <row r="42" spans="2:42" x14ac:dyDescent="0.2">
      <c r="AO42" s="89"/>
      <c r="AP42" s="89"/>
    </row>
    <row r="43" spans="2:42" x14ac:dyDescent="0.2">
      <c r="AO43" s="89"/>
      <c r="AP43" s="89"/>
    </row>
    <row r="44" spans="2:42" x14ac:dyDescent="0.2">
      <c r="AO44" s="89"/>
      <c r="AP44" s="89"/>
    </row>
    <row r="45" spans="2:42" x14ac:dyDescent="0.2">
      <c r="AO45" s="89"/>
      <c r="AP45" s="89"/>
    </row>
    <row r="46" spans="2:42" x14ac:dyDescent="0.2">
      <c r="AO46" s="89"/>
      <c r="AP46" s="89"/>
    </row>
    <row r="47" spans="2:42" x14ac:dyDescent="0.2">
      <c r="AO47" s="89"/>
      <c r="AP47" s="89"/>
    </row>
    <row r="48" spans="2:42" x14ac:dyDescent="0.2">
      <c r="AO48" s="89"/>
      <c r="AP48" s="89"/>
    </row>
    <row r="49" spans="41:42" x14ac:dyDescent="0.2">
      <c r="AO49" s="89"/>
      <c r="AP49" s="89"/>
    </row>
    <row r="50" spans="41:42" x14ac:dyDescent="0.2">
      <c r="AO50" s="89"/>
      <c r="AP50" s="89"/>
    </row>
    <row r="51" spans="41:42" x14ac:dyDescent="0.2">
      <c r="AO51" s="89"/>
      <c r="AP51" s="89"/>
    </row>
    <row r="52" spans="41:42" x14ac:dyDescent="0.2">
      <c r="AO52" s="89"/>
      <c r="AP52" s="89"/>
    </row>
    <row r="53" spans="41:42" x14ac:dyDescent="0.2">
      <c r="AO53" s="89"/>
      <c r="AP53" s="89"/>
    </row>
    <row r="54" spans="41:42" x14ac:dyDescent="0.2">
      <c r="AO54" s="89"/>
      <c r="AP54" s="89"/>
    </row>
    <row r="55" spans="41:42" x14ac:dyDescent="0.2">
      <c r="AO55" s="89"/>
      <c r="AP55" s="89"/>
    </row>
    <row r="56" spans="41:42" x14ac:dyDescent="0.2">
      <c r="AO56" s="89"/>
      <c r="AP56" s="89"/>
    </row>
    <row r="57" spans="41:42" x14ac:dyDescent="0.2">
      <c r="AO57" s="89"/>
      <c r="AP57" s="89"/>
    </row>
    <row r="58" spans="41:42" x14ac:dyDescent="0.2">
      <c r="AO58" s="89"/>
      <c r="AP58" s="89"/>
    </row>
    <row r="59" spans="41:42" x14ac:dyDescent="0.2">
      <c r="AO59" s="89"/>
      <c r="AP59" s="89"/>
    </row>
  </sheetData>
  <mergeCells count="21">
    <mergeCell ref="B6:W6"/>
    <mergeCell ref="B7:W7"/>
    <mergeCell ref="C9:L9"/>
    <mergeCell ref="N9:W9"/>
    <mergeCell ref="U10:U12"/>
    <mergeCell ref="J10:J12"/>
    <mergeCell ref="G11:H12"/>
    <mergeCell ref="R11:S12"/>
    <mergeCell ref="C10:F10"/>
    <mergeCell ref="C11:D11"/>
    <mergeCell ref="B9:B12"/>
    <mergeCell ref="W10:W12"/>
    <mergeCell ref="T10:T12"/>
    <mergeCell ref="K10:K12"/>
    <mergeCell ref="L10:L12"/>
    <mergeCell ref="I10:I12"/>
    <mergeCell ref="E11:F11"/>
    <mergeCell ref="N10:Q10"/>
    <mergeCell ref="N11:O11"/>
    <mergeCell ref="P11:Q11"/>
    <mergeCell ref="V10:V12"/>
  </mergeCells>
  <printOptions horizontalCentered="1"/>
  <pageMargins left="0.19685039370078741" right="0.19685039370078741" top="0.78740157480314965" bottom="0.78740157480314965" header="0" footer="1.1811023622047245"/>
  <pageSetup scale="9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7"/>
  <sheetViews>
    <sheetView workbookViewId="0"/>
  </sheetViews>
  <sheetFormatPr baseColWidth="10" defaultRowHeight="12.75" x14ac:dyDescent="0.2"/>
  <cols>
    <col min="1" max="1" width="1.7109375" style="194" customWidth="1"/>
    <col min="2" max="2" width="18.7109375" style="194" customWidth="1"/>
    <col min="3" max="6" width="10.7109375" style="194" customWidth="1"/>
    <col min="7" max="7" width="1.7109375" style="194" customWidth="1"/>
    <col min="8" max="10" width="12.7109375" style="194" customWidth="1"/>
    <col min="11" max="11" width="13.42578125" style="194" customWidth="1"/>
    <col min="12" max="13" width="13.7109375" style="194" customWidth="1"/>
    <col min="14" max="16384" width="11.42578125" style="194"/>
  </cols>
  <sheetData>
    <row r="3" spans="1:13" ht="15.95" customHeight="1" x14ac:dyDescent="0.2">
      <c r="B3" s="421" t="s">
        <v>131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</row>
    <row r="4" spans="1:13" ht="15.95" customHeight="1" x14ac:dyDescent="0.2">
      <c r="B4" s="422" t="s">
        <v>147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</row>
    <row r="5" spans="1:13" ht="15.95" customHeight="1" thickBot="1" x14ac:dyDescent="0.25">
      <c r="B5" s="423" t="s">
        <v>207</v>
      </c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</row>
    <row r="6" spans="1:13" ht="30" customHeight="1" thickTop="1" x14ac:dyDescent="0.2">
      <c r="A6" s="195"/>
      <c r="B6" s="424" t="s">
        <v>74</v>
      </c>
      <c r="C6" s="426">
        <v>2008</v>
      </c>
      <c r="D6" s="426"/>
      <c r="E6" s="426">
        <v>2012</v>
      </c>
      <c r="F6" s="426"/>
      <c r="G6" s="196"/>
      <c r="H6" s="222" t="s">
        <v>152</v>
      </c>
      <c r="I6" s="222" t="s">
        <v>29</v>
      </c>
      <c r="J6" s="417" t="s">
        <v>28</v>
      </c>
      <c r="K6" s="417" t="s">
        <v>146</v>
      </c>
      <c r="L6" s="419" t="s">
        <v>136</v>
      </c>
      <c r="M6" s="419" t="s">
        <v>86</v>
      </c>
    </row>
    <row r="7" spans="1:13" ht="42" customHeight="1" thickBot="1" x14ac:dyDescent="0.25">
      <c r="A7" s="197"/>
      <c r="B7" s="425"/>
      <c r="C7" s="197" t="s">
        <v>153</v>
      </c>
      <c r="D7" s="197" t="s">
        <v>144</v>
      </c>
      <c r="E7" s="197" t="s">
        <v>153</v>
      </c>
      <c r="F7" s="197" t="s">
        <v>144</v>
      </c>
      <c r="G7" s="198"/>
      <c r="H7" s="349" t="s">
        <v>191</v>
      </c>
      <c r="I7" s="349"/>
      <c r="J7" s="418"/>
      <c r="K7" s="418"/>
      <c r="L7" s="420"/>
      <c r="M7" s="420"/>
    </row>
    <row r="8" spans="1:13" x14ac:dyDescent="0.2">
      <c r="A8" s="53"/>
      <c r="B8" s="199" t="s">
        <v>67</v>
      </c>
      <c r="C8" s="303">
        <v>0.51569616794586182</v>
      </c>
      <c r="D8" s="303">
        <v>3.0494745820760727E-2</v>
      </c>
      <c r="E8" s="303">
        <v>0.47919121384620667</v>
      </c>
      <c r="F8" s="303">
        <v>1.2731559574604034E-2</v>
      </c>
      <c r="G8" s="53"/>
      <c r="H8" s="337">
        <f t="shared" ref="H8:H40" si="0">-(C8-E8)</f>
        <v>-3.6504954099655151E-2</v>
      </c>
      <c r="I8" s="337">
        <f t="shared" ref="I8:I40" si="1">SQRT(D8*D8+F8*F8)</f>
        <v>3.3045758152514759E-2</v>
      </c>
      <c r="J8" s="269">
        <f>H8/I8</f>
        <v>-1.1046789706314288</v>
      </c>
      <c r="K8" s="269">
        <f>IF(J8&gt;0,(1-NORMSDIST(J8)),(NORMSDIST(J8)))</f>
        <v>0.13464935938117004</v>
      </c>
      <c r="L8" s="242" t="str">
        <f>IF(K8&lt;0.05,  "Significativa","No significativa")</f>
        <v>No significativa</v>
      </c>
      <c r="M8" s="242" t="str">
        <f>IF(L8="Significativa",IF(H8&lt;0,"Disminución","Aumento"),"Sin cambio")</f>
        <v>Sin cambio</v>
      </c>
    </row>
    <row r="9" spans="1:13" x14ac:dyDescent="0.2">
      <c r="A9" s="53"/>
      <c r="B9" s="199" t="s">
        <v>66</v>
      </c>
      <c r="C9" s="303">
        <v>0.45324221253395081</v>
      </c>
      <c r="D9" s="303">
        <v>1.2173331342637539E-2</v>
      </c>
      <c r="E9" s="303">
        <v>0.46453768014907837</v>
      </c>
      <c r="F9" s="303">
        <v>1.0031441226601601E-2</v>
      </c>
      <c r="G9" s="53"/>
      <c r="H9" s="338">
        <f t="shared" si="0"/>
        <v>1.1295467615127563E-2</v>
      </c>
      <c r="I9" s="338">
        <f t="shared" si="1"/>
        <v>1.5774023236333961E-2</v>
      </c>
      <c r="J9" s="270">
        <f t="shared" ref="J9:J40" si="2">H9/I9</f>
        <v>0.71608032053037229</v>
      </c>
      <c r="K9" s="270">
        <f t="shared" ref="K9:K40" si="3">IF(J9&gt;0,(1-NORMSDIST(J9)),(NORMSDIST(J9)))</f>
        <v>0.23697087727624722</v>
      </c>
      <c r="L9" s="243" t="str">
        <f t="shared" ref="L9:L40" si="4">IF(K9&lt;0.05,  "Significativa","No significativa")</f>
        <v>No significativa</v>
      </c>
      <c r="M9" s="243" t="str">
        <f t="shared" ref="M9:M40" si="5">IF(L9="Significativa",IF(H9&lt;0,"Disminución","Aumento"),"Sin cambio")</f>
        <v>Sin cambio</v>
      </c>
    </row>
    <row r="10" spans="1:13" x14ac:dyDescent="0.2">
      <c r="A10" s="53"/>
      <c r="B10" s="199" t="s">
        <v>65</v>
      </c>
      <c r="C10" s="303">
        <v>0.49574050307273865</v>
      </c>
      <c r="D10" s="303">
        <v>3.7905730307102203E-2</v>
      </c>
      <c r="E10" s="303">
        <v>0.49275818467140198</v>
      </c>
      <c r="F10" s="303">
        <v>1.0801105760037899E-2</v>
      </c>
      <c r="G10" s="53"/>
      <c r="H10" s="338">
        <f t="shared" si="0"/>
        <v>-2.9823184013366699E-3</v>
      </c>
      <c r="I10" s="338">
        <f t="shared" si="1"/>
        <v>3.941456933361432E-2</v>
      </c>
      <c r="J10" s="270">
        <f t="shared" si="2"/>
        <v>-7.5665380892370418E-2</v>
      </c>
      <c r="K10" s="270">
        <f t="shared" si="3"/>
        <v>0.46984265952602033</v>
      </c>
      <c r="L10" s="243" t="str">
        <f t="shared" si="4"/>
        <v>No significativa</v>
      </c>
      <c r="M10" s="243" t="str">
        <f t="shared" si="5"/>
        <v>Sin cambio</v>
      </c>
    </row>
    <row r="11" spans="1:13" x14ac:dyDescent="0.2">
      <c r="A11" s="53"/>
      <c r="B11" s="199" t="s">
        <v>64</v>
      </c>
      <c r="C11" s="303">
        <v>0.52370679378509521</v>
      </c>
      <c r="D11" s="303">
        <v>1.6961647197604179E-2</v>
      </c>
      <c r="E11" s="303">
        <v>0.53301787376403809</v>
      </c>
      <c r="F11" s="303">
        <v>3.3556085079908371E-2</v>
      </c>
      <c r="G11" s="53"/>
      <c r="H11" s="338">
        <f t="shared" si="0"/>
        <v>9.3110799789428711E-3</v>
      </c>
      <c r="I11" s="338">
        <f t="shared" si="1"/>
        <v>3.759931278023633E-2</v>
      </c>
      <c r="J11" s="270">
        <f t="shared" si="2"/>
        <v>0.24763963196255914</v>
      </c>
      <c r="K11" s="270">
        <f t="shared" si="3"/>
        <v>0.40220662186851319</v>
      </c>
      <c r="L11" s="243" t="str">
        <f t="shared" si="4"/>
        <v>No significativa</v>
      </c>
      <c r="M11" s="243" t="str">
        <f t="shared" si="5"/>
        <v>Sin cambio</v>
      </c>
    </row>
    <row r="12" spans="1:13" x14ac:dyDescent="0.2">
      <c r="A12" s="53"/>
      <c r="B12" s="199" t="s">
        <v>63</v>
      </c>
      <c r="C12" s="303">
        <v>0.46964195370674133</v>
      </c>
      <c r="D12" s="303">
        <v>1.1594291776418686E-2</v>
      </c>
      <c r="E12" s="303">
        <v>0.46358388662338257</v>
      </c>
      <c r="F12" s="303">
        <v>2.4191953241825104E-2</v>
      </c>
      <c r="G12" s="53"/>
      <c r="H12" s="338">
        <f t="shared" si="0"/>
        <v>-6.0580670833587646E-3</v>
      </c>
      <c r="I12" s="338">
        <f t="shared" si="1"/>
        <v>2.6826818735201947E-2</v>
      </c>
      <c r="J12" s="270">
        <f t="shared" si="2"/>
        <v>-0.22582130006378337</v>
      </c>
      <c r="K12" s="270">
        <f t="shared" si="3"/>
        <v>0.41067020494940587</v>
      </c>
      <c r="L12" s="243" t="str">
        <f t="shared" si="4"/>
        <v>No significativa</v>
      </c>
      <c r="M12" s="243" t="str">
        <f t="shared" si="5"/>
        <v>Sin cambio</v>
      </c>
    </row>
    <row r="13" spans="1:13" x14ac:dyDescent="0.2">
      <c r="A13" s="53"/>
      <c r="B13" s="199" t="s">
        <v>62</v>
      </c>
      <c r="C13" s="303">
        <v>0.45059242844581604</v>
      </c>
      <c r="D13" s="303">
        <v>1.4345468021929264E-2</v>
      </c>
      <c r="E13" s="303">
        <v>0.44507661461830139</v>
      </c>
      <c r="F13" s="303">
        <v>1.1428942903876305E-2</v>
      </c>
      <c r="G13" s="53"/>
      <c r="H13" s="338">
        <f t="shared" si="0"/>
        <v>-5.5158138275146484E-3</v>
      </c>
      <c r="I13" s="338">
        <f t="shared" si="1"/>
        <v>1.8341569961926915E-2</v>
      </c>
      <c r="J13" s="270">
        <f t="shared" si="2"/>
        <v>-0.30072746438632408</v>
      </c>
      <c r="K13" s="270">
        <f t="shared" si="3"/>
        <v>0.38181116205500498</v>
      </c>
      <c r="L13" s="243" t="str">
        <f t="shared" si="4"/>
        <v>No significativa</v>
      </c>
      <c r="M13" s="243" t="str">
        <f t="shared" si="5"/>
        <v>Sin cambio</v>
      </c>
    </row>
    <row r="14" spans="1:13" x14ac:dyDescent="0.2">
      <c r="A14" s="53"/>
      <c r="B14" s="199" t="s">
        <v>61</v>
      </c>
      <c r="C14" s="303">
        <v>0.55642759799957275</v>
      </c>
      <c r="D14" s="303">
        <v>1.3627287931740284E-2</v>
      </c>
      <c r="E14" s="303">
        <v>0.53468203544616699</v>
      </c>
      <c r="F14" s="303">
        <v>1.2690418399870396E-2</v>
      </c>
      <c r="G14" s="53"/>
      <c r="H14" s="338">
        <f t="shared" si="0"/>
        <v>-2.1745562553405762E-2</v>
      </c>
      <c r="I14" s="338">
        <f t="shared" si="1"/>
        <v>1.8621216274409238E-2</v>
      </c>
      <c r="J14" s="270">
        <f t="shared" si="2"/>
        <v>-1.1677842216617316</v>
      </c>
      <c r="K14" s="270">
        <f t="shared" si="3"/>
        <v>0.12144690708187934</v>
      </c>
      <c r="L14" s="243" t="str">
        <f t="shared" si="4"/>
        <v>No significativa</v>
      </c>
      <c r="M14" s="243" t="str">
        <f t="shared" si="5"/>
        <v>Sin cambio</v>
      </c>
    </row>
    <row r="15" spans="1:13" x14ac:dyDescent="0.2">
      <c r="A15" s="53"/>
      <c r="B15" s="199" t="s">
        <v>60</v>
      </c>
      <c r="C15" s="303">
        <v>0.53206592798233032</v>
      </c>
      <c r="D15" s="303">
        <v>3.65561842918396E-2</v>
      </c>
      <c r="E15" s="303">
        <v>0.50033301115036011</v>
      </c>
      <c r="F15" s="303">
        <v>1.3783547095954418E-2</v>
      </c>
      <c r="G15" s="53"/>
      <c r="H15" s="338">
        <f t="shared" si="0"/>
        <v>-3.1732916831970215E-2</v>
      </c>
      <c r="I15" s="338">
        <f t="shared" si="1"/>
        <v>3.906841154341105E-2</v>
      </c>
      <c r="J15" s="270">
        <f t="shared" si="2"/>
        <v>-0.81223975018052719</v>
      </c>
      <c r="K15" s="270">
        <f t="shared" si="3"/>
        <v>0.20832703735730501</v>
      </c>
      <c r="L15" s="243" t="str">
        <f t="shared" si="4"/>
        <v>No significativa</v>
      </c>
      <c r="M15" s="243" t="str">
        <f t="shared" si="5"/>
        <v>Sin cambio</v>
      </c>
    </row>
    <row r="16" spans="1:13" x14ac:dyDescent="0.2">
      <c r="A16" s="53"/>
      <c r="B16" s="199" t="s">
        <v>59</v>
      </c>
      <c r="C16" s="303">
        <v>0.51020032167434692</v>
      </c>
      <c r="D16" s="303">
        <v>1.2579577043652534E-2</v>
      </c>
      <c r="E16" s="303">
        <v>0.45743528008460999</v>
      </c>
      <c r="F16" s="303">
        <v>1.0725109837949276E-2</v>
      </c>
      <c r="G16" s="53"/>
      <c r="H16" s="338">
        <f t="shared" si="0"/>
        <v>-5.2765041589736938E-2</v>
      </c>
      <c r="I16" s="338">
        <f t="shared" si="1"/>
        <v>1.6530993304495232E-2</v>
      </c>
      <c r="J16" s="270">
        <f t="shared" si="2"/>
        <v>-3.1918857274830952</v>
      </c>
      <c r="K16" s="270">
        <f t="shared" si="3"/>
        <v>7.0673620561044178E-4</v>
      </c>
      <c r="L16" s="243" t="str">
        <f t="shared" si="4"/>
        <v>Significativa</v>
      </c>
      <c r="M16" s="243" t="str">
        <f t="shared" si="5"/>
        <v>Disminución</v>
      </c>
    </row>
    <row r="17" spans="1:13" x14ac:dyDescent="0.2">
      <c r="A17" s="53"/>
      <c r="B17" s="199" t="s">
        <v>58</v>
      </c>
      <c r="C17" s="303">
        <v>0.49007073044776917</v>
      </c>
      <c r="D17" s="303">
        <v>1.6067028045654297E-2</v>
      </c>
      <c r="E17" s="303">
        <v>0.4990297257900238</v>
      </c>
      <c r="F17" s="303">
        <v>1.5338080935180187E-2</v>
      </c>
      <c r="G17" s="53"/>
      <c r="H17" s="338">
        <f t="shared" si="0"/>
        <v>8.9589953422546387E-3</v>
      </c>
      <c r="I17" s="338">
        <f t="shared" si="1"/>
        <v>2.2212746723311361E-2</v>
      </c>
      <c r="J17" s="270">
        <f t="shared" si="2"/>
        <v>0.40332676790720989</v>
      </c>
      <c r="K17" s="270">
        <f t="shared" si="3"/>
        <v>0.34335392615934501</v>
      </c>
      <c r="L17" s="243" t="str">
        <f t="shared" si="4"/>
        <v>No significativa</v>
      </c>
      <c r="M17" s="243" t="str">
        <f t="shared" si="5"/>
        <v>Sin cambio</v>
      </c>
    </row>
    <row r="18" spans="1:13" x14ac:dyDescent="0.2">
      <c r="A18" s="53"/>
      <c r="B18" s="199" t="s">
        <v>57</v>
      </c>
      <c r="C18" s="303">
        <v>0.44112038612365723</v>
      </c>
      <c r="D18" s="303">
        <v>1.0874459519982338E-2</v>
      </c>
      <c r="E18" s="303">
        <v>0.46333974599838257</v>
      </c>
      <c r="F18" s="303">
        <v>1.2985721230506897E-2</v>
      </c>
      <c r="G18" s="53"/>
      <c r="H18" s="338">
        <f t="shared" si="0"/>
        <v>2.2219359874725342E-2</v>
      </c>
      <c r="I18" s="338">
        <f t="shared" si="1"/>
        <v>1.6937615703757482E-2</v>
      </c>
      <c r="J18" s="270">
        <f t="shared" si="2"/>
        <v>1.3118351640128512</v>
      </c>
      <c r="K18" s="270">
        <f t="shared" si="3"/>
        <v>9.4787878747185972E-2</v>
      </c>
      <c r="L18" s="243" t="str">
        <f t="shared" si="4"/>
        <v>No significativa</v>
      </c>
      <c r="M18" s="243" t="str">
        <f t="shared" si="5"/>
        <v>Sin cambio</v>
      </c>
    </row>
    <row r="19" spans="1:13" x14ac:dyDescent="0.2">
      <c r="A19" s="53"/>
      <c r="B19" s="199" t="s">
        <v>56</v>
      </c>
      <c r="C19" s="303">
        <v>0.53896826505661011</v>
      </c>
      <c r="D19" s="303">
        <v>1.2141912244260311E-2</v>
      </c>
      <c r="E19" s="303">
        <v>0.5329861044883728</v>
      </c>
      <c r="F19" s="303">
        <v>1.9704164937138557E-2</v>
      </c>
      <c r="G19" s="53"/>
      <c r="H19" s="338">
        <f t="shared" si="0"/>
        <v>-5.9821605682373047E-3</v>
      </c>
      <c r="I19" s="338">
        <f t="shared" si="1"/>
        <v>2.3144765041306404E-2</v>
      </c>
      <c r="J19" s="270">
        <f t="shared" si="2"/>
        <v>-0.25846711157192381</v>
      </c>
      <c r="K19" s="270">
        <f t="shared" si="3"/>
        <v>0.39802321396940771</v>
      </c>
      <c r="L19" s="243" t="str">
        <f t="shared" si="4"/>
        <v>No significativa</v>
      </c>
      <c r="M19" s="243" t="str">
        <f t="shared" si="5"/>
        <v>Sin cambio</v>
      </c>
    </row>
    <row r="20" spans="1:13" x14ac:dyDescent="0.2">
      <c r="A20" s="53"/>
      <c r="B20" s="199" t="s">
        <v>55</v>
      </c>
      <c r="C20" s="303">
        <v>0.49073544144630432</v>
      </c>
      <c r="D20" s="303">
        <v>1.7615554854273796E-2</v>
      </c>
      <c r="E20" s="303">
        <v>0.48025411367416382</v>
      </c>
      <c r="F20" s="303">
        <v>1.6901399940252304E-2</v>
      </c>
      <c r="G20" s="53"/>
      <c r="H20" s="338">
        <f t="shared" si="0"/>
        <v>-1.0481327772140503E-2</v>
      </c>
      <c r="I20" s="338">
        <f t="shared" si="1"/>
        <v>2.4412396292955135E-2</v>
      </c>
      <c r="J20" s="270">
        <f t="shared" si="2"/>
        <v>-0.42934448738099407</v>
      </c>
      <c r="K20" s="270">
        <f t="shared" si="3"/>
        <v>0.33383627303789787</v>
      </c>
      <c r="L20" s="243" t="str">
        <f t="shared" si="4"/>
        <v>No significativa</v>
      </c>
      <c r="M20" s="243" t="str">
        <f t="shared" si="5"/>
        <v>Sin cambio</v>
      </c>
    </row>
    <row r="21" spans="1:13" x14ac:dyDescent="0.2">
      <c r="A21" s="53"/>
      <c r="B21" s="199" t="s">
        <v>54</v>
      </c>
      <c r="C21" s="303">
        <v>0.46303072571754456</v>
      </c>
      <c r="D21" s="303">
        <v>1.1265869252383709E-2</v>
      </c>
      <c r="E21" s="303">
        <v>0.47275528311729431</v>
      </c>
      <c r="F21" s="303">
        <v>1.3569981791079044E-2</v>
      </c>
      <c r="G21" s="53"/>
      <c r="H21" s="338">
        <f t="shared" si="0"/>
        <v>9.7245573997497559E-3</v>
      </c>
      <c r="I21" s="338">
        <f t="shared" si="1"/>
        <v>1.7637012667173019E-2</v>
      </c>
      <c r="J21" s="270">
        <f t="shared" si="2"/>
        <v>0.55137213899322302</v>
      </c>
      <c r="K21" s="270">
        <f t="shared" si="3"/>
        <v>0.29068929781808484</v>
      </c>
      <c r="L21" s="243" t="str">
        <f t="shared" si="4"/>
        <v>No significativa</v>
      </c>
      <c r="M21" s="243" t="str">
        <f t="shared" si="5"/>
        <v>Sin cambio</v>
      </c>
    </row>
    <row r="22" spans="1:13" x14ac:dyDescent="0.2">
      <c r="A22" s="53"/>
      <c r="B22" s="199" t="s">
        <v>53</v>
      </c>
      <c r="C22" s="303">
        <v>0.42452558875083923</v>
      </c>
      <c r="D22" s="303">
        <v>1.1438541114330292E-2</v>
      </c>
      <c r="E22" s="303">
        <v>0.47026720643043518</v>
      </c>
      <c r="F22" s="303">
        <v>2.8295474126935005E-2</v>
      </c>
      <c r="G22" s="53"/>
      <c r="H22" s="338">
        <f t="shared" si="0"/>
        <v>4.5741617679595947E-2</v>
      </c>
      <c r="I22" s="338">
        <f t="shared" si="1"/>
        <v>3.0520060270128446E-2</v>
      </c>
      <c r="J22" s="270">
        <f t="shared" si="2"/>
        <v>1.4987394282561632</v>
      </c>
      <c r="K22" s="270">
        <f t="shared" si="3"/>
        <v>6.697062190090719E-2</v>
      </c>
      <c r="L22" s="243" t="str">
        <f t="shared" si="4"/>
        <v>No significativa</v>
      </c>
      <c r="M22" s="243" t="str">
        <f t="shared" si="5"/>
        <v>Sin cambio</v>
      </c>
    </row>
    <row r="23" spans="1:13" x14ac:dyDescent="0.2">
      <c r="A23" s="53"/>
      <c r="B23" s="199" t="s">
        <v>52</v>
      </c>
      <c r="C23" s="303">
        <v>0.48370173573493958</v>
      </c>
      <c r="D23" s="303">
        <v>1.2835979461669922E-2</v>
      </c>
      <c r="E23" s="303">
        <v>0.47161209583282471</v>
      </c>
      <c r="F23" s="303">
        <v>1.34504409506917E-2</v>
      </c>
      <c r="G23" s="53"/>
      <c r="H23" s="338">
        <f t="shared" si="0"/>
        <v>-1.2089639902114868E-2</v>
      </c>
      <c r="I23" s="338">
        <f t="shared" si="1"/>
        <v>1.8592383669353865E-2</v>
      </c>
      <c r="J23" s="270">
        <f t="shared" si="2"/>
        <v>-0.65024690309303501</v>
      </c>
      <c r="K23" s="270">
        <f t="shared" si="3"/>
        <v>0.25776637433061345</v>
      </c>
      <c r="L23" s="243" t="str">
        <f t="shared" si="4"/>
        <v>No significativa</v>
      </c>
      <c r="M23" s="243" t="str">
        <f t="shared" si="5"/>
        <v>Sin cambio</v>
      </c>
    </row>
    <row r="24" spans="1:13" x14ac:dyDescent="0.2">
      <c r="A24" s="53"/>
      <c r="B24" s="199" t="s">
        <v>51</v>
      </c>
      <c r="C24" s="303">
        <v>0.47856137156486511</v>
      </c>
      <c r="D24" s="303">
        <v>1.2810607440769672E-2</v>
      </c>
      <c r="E24" s="303">
        <v>0.4333338737487793</v>
      </c>
      <c r="F24" s="303">
        <v>1.2867993675172329E-2</v>
      </c>
      <c r="G24" s="53"/>
      <c r="H24" s="338">
        <f t="shared" si="0"/>
        <v>-4.5227497816085815E-2</v>
      </c>
      <c r="I24" s="338">
        <f t="shared" si="1"/>
        <v>1.8157558322246369E-2</v>
      </c>
      <c r="J24" s="270">
        <f t="shared" si="2"/>
        <v>-2.4908358829652641</v>
      </c>
      <c r="K24" s="270">
        <f t="shared" si="3"/>
        <v>6.3721486247103627E-3</v>
      </c>
      <c r="L24" s="243" t="str">
        <f t="shared" si="4"/>
        <v>Significativa</v>
      </c>
      <c r="M24" s="243" t="str">
        <f t="shared" si="5"/>
        <v>Disminución</v>
      </c>
    </row>
    <row r="25" spans="1:13" x14ac:dyDescent="0.2">
      <c r="A25" s="53"/>
      <c r="B25" s="199" t="s">
        <v>50</v>
      </c>
      <c r="C25" s="303">
        <v>0.47410097718238831</v>
      </c>
      <c r="D25" s="303">
        <v>1.304642204195261E-2</v>
      </c>
      <c r="E25" s="303">
        <v>0.49849501252174377</v>
      </c>
      <c r="F25" s="303">
        <v>1.4199315570294857E-2</v>
      </c>
      <c r="G25" s="53"/>
      <c r="H25" s="338">
        <f t="shared" si="0"/>
        <v>2.4394035339355469E-2</v>
      </c>
      <c r="I25" s="338">
        <f t="shared" si="1"/>
        <v>1.928288595520818E-2</v>
      </c>
      <c r="J25" s="270">
        <f t="shared" si="2"/>
        <v>1.2650614330251122</v>
      </c>
      <c r="K25" s="270">
        <f t="shared" si="3"/>
        <v>0.10292465334314937</v>
      </c>
      <c r="L25" s="243" t="str">
        <f t="shared" si="4"/>
        <v>No significativa</v>
      </c>
      <c r="M25" s="243" t="str">
        <f t="shared" si="5"/>
        <v>Sin cambio</v>
      </c>
    </row>
    <row r="26" spans="1:13" x14ac:dyDescent="0.2">
      <c r="A26" s="53"/>
      <c r="B26" s="199" t="s">
        <v>49</v>
      </c>
      <c r="C26" s="303">
        <v>0.48940351605415344</v>
      </c>
      <c r="D26" s="303">
        <v>2.1133068948984146E-2</v>
      </c>
      <c r="E26" s="303">
        <v>0.48458403348922729</v>
      </c>
      <c r="F26" s="303">
        <v>2.0149022340774536E-2</v>
      </c>
      <c r="G26" s="53"/>
      <c r="H26" s="338">
        <f t="shared" si="0"/>
        <v>-4.8194825649261475E-3</v>
      </c>
      <c r="I26" s="338">
        <f t="shared" si="1"/>
        <v>2.9199138762839381E-2</v>
      </c>
      <c r="J26" s="270">
        <f t="shared" si="2"/>
        <v>-0.16505564099238834</v>
      </c>
      <c r="K26" s="270">
        <f t="shared" si="3"/>
        <v>0.43445009370097509</v>
      </c>
      <c r="L26" s="243" t="str">
        <f t="shared" si="4"/>
        <v>No significativa</v>
      </c>
      <c r="M26" s="243" t="str">
        <f t="shared" si="5"/>
        <v>Sin cambio</v>
      </c>
    </row>
    <row r="27" spans="1:13" x14ac:dyDescent="0.2">
      <c r="A27" s="53"/>
      <c r="B27" s="199" t="s">
        <v>48</v>
      </c>
      <c r="C27" s="303">
        <v>0.50994187593460083</v>
      </c>
      <c r="D27" s="303">
        <v>1.4255022630095482E-2</v>
      </c>
      <c r="E27" s="303">
        <v>0.51069945096969604</v>
      </c>
      <c r="F27" s="303">
        <v>1.6096996143460274E-2</v>
      </c>
      <c r="G27" s="53"/>
      <c r="H27" s="338">
        <f t="shared" si="0"/>
        <v>7.5757503509521484E-4</v>
      </c>
      <c r="I27" s="338">
        <f t="shared" si="1"/>
        <v>2.1501603545482584E-2</v>
      </c>
      <c r="J27" s="270">
        <f t="shared" si="2"/>
        <v>3.5233420311778507E-2</v>
      </c>
      <c r="K27" s="270">
        <f t="shared" si="3"/>
        <v>0.48594680660605705</v>
      </c>
      <c r="L27" s="243" t="str">
        <f t="shared" si="4"/>
        <v>No significativa</v>
      </c>
      <c r="M27" s="243" t="str">
        <f t="shared" si="5"/>
        <v>Sin cambio</v>
      </c>
    </row>
    <row r="28" spans="1:13" x14ac:dyDescent="0.2">
      <c r="A28" s="53"/>
      <c r="B28" s="199" t="s">
        <v>47</v>
      </c>
      <c r="C28" s="303">
        <v>0.47363018989562988</v>
      </c>
      <c r="D28" s="303">
        <v>1.2261963449418545E-2</v>
      </c>
      <c r="E28" s="303">
        <v>0.48517489433288574</v>
      </c>
      <c r="F28" s="303">
        <v>1.4530169777572155E-2</v>
      </c>
      <c r="G28" s="53"/>
      <c r="H28" s="338">
        <f t="shared" si="0"/>
        <v>1.1544704437255859E-2</v>
      </c>
      <c r="I28" s="338">
        <f t="shared" si="1"/>
        <v>1.9012668970976893E-2</v>
      </c>
      <c r="J28" s="270">
        <f t="shared" si="2"/>
        <v>0.60721114194324921</v>
      </c>
      <c r="K28" s="270">
        <f t="shared" si="3"/>
        <v>0.27185539946911197</v>
      </c>
      <c r="L28" s="243" t="str">
        <f t="shared" si="4"/>
        <v>No significativa</v>
      </c>
      <c r="M28" s="243" t="str">
        <f t="shared" si="5"/>
        <v>Sin cambio</v>
      </c>
    </row>
    <row r="29" spans="1:13" x14ac:dyDescent="0.2">
      <c r="A29" s="53"/>
      <c r="B29" s="199" t="s">
        <v>46</v>
      </c>
      <c r="C29" s="303">
        <v>0.50204557180404663</v>
      </c>
      <c r="D29" s="303">
        <v>1.4776018448174E-2</v>
      </c>
      <c r="E29" s="303">
        <v>0.5030982494354248</v>
      </c>
      <c r="F29" s="303">
        <v>1.4275244437158108E-2</v>
      </c>
      <c r="G29" s="53"/>
      <c r="H29" s="338">
        <f t="shared" si="0"/>
        <v>1.0526776313781738E-3</v>
      </c>
      <c r="I29" s="338">
        <f t="shared" si="1"/>
        <v>2.0545396684449581E-2</v>
      </c>
      <c r="J29" s="270">
        <f t="shared" si="2"/>
        <v>5.123666617617198E-2</v>
      </c>
      <c r="K29" s="270">
        <f t="shared" si="3"/>
        <v>0.47956846740917802</v>
      </c>
      <c r="L29" s="243" t="str">
        <f t="shared" si="4"/>
        <v>No significativa</v>
      </c>
      <c r="M29" s="243" t="str">
        <f t="shared" si="5"/>
        <v>Sin cambio</v>
      </c>
    </row>
    <row r="30" spans="1:13" x14ac:dyDescent="0.2">
      <c r="A30" s="53"/>
      <c r="B30" s="199" t="s">
        <v>45</v>
      </c>
      <c r="C30" s="303">
        <v>0.49830231070518494</v>
      </c>
      <c r="D30" s="303">
        <v>1.1469484306871891E-2</v>
      </c>
      <c r="E30" s="303">
        <v>0.47701942920684814</v>
      </c>
      <c r="F30" s="303">
        <v>1.464006956666708E-2</v>
      </c>
      <c r="G30" s="53"/>
      <c r="H30" s="338">
        <f t="shared" si="0"/>
        <v>-2.1282881498336792E-2</v>
      </c>
      <c r="I30" s="338">
        <f t="shared" si="1"/>
        <v>1.8597868350497381E-2</v>
      </c>
      <c r="J30" s="270">
        <f t="shared" si="2"/>
        <v>-1.1443720913191431</v>
      </c>
      <c r="K30" s="270">
        <f t="shared" si="3"/>
        <v>0.12623467865640772</v>
      </c>
      <c r="L30" s="243" t="str">
        <f t="shared" si="4"/>
        <v>No significativa</v>
      </c>
      <c r="M30" s="243" t="str">
        <f t="shared" si="5"/>
        <v>Sin cambio</v>
      </c>
    </row>
    <row r="31" spans="1:13" x14ac:dyDescent="0.2">
      <c r="A31" s="53"/>
      <c r="B31" s="199" t="s">
        <v>44</v>
      </c>
      <c r="C31" s="303">
        <v>0.50019937753677368</v>
      </c>
      <c r="D31" s="303">
        <v>1.0582230053842068E-2</v>
      </c>
      <c r="E31" s="303">
        <v>0.49205741286277771</v>
      </c>
      <c r="F31" s="303">
        <v>1.5421949326992035E-2</v>
      </c>
      <c r="G31" s="53"/>
      <c r="H31" s="338">
        <f t="shared" si="0"/>
        <v>-8.1419646739959717E-3</v>
      </c>
      <c r="I31" s="338">
        <f t="shared" si="1"/>
        <v>1.8703478659242732E-2</v>
      </c>
      <c r="J31" s="270">
        <f t="shared" si="2"/>
        <v>-0.43531820055155579</v>
      </c>
      <c r="K31" s="270">
        <f t="shared" si="3"/>
        <v>0.33166573784890624</v>
      </c>
      <c r="L31" s="243" t="str">
        <f t="shared" si="4"/>
        <v>No significativa</v>
      </c>
      <c r="M31" s="243" t="str">
        <f t="shared" si="5"/>
        <v>Sin cambio</v>
      </c>
    </row>
    <row r="32" spans="1:13" x14ac:dyDescent="0.2">
      <c r="A32" s="53"/>
      <c r="B32" s="199" t="s">
        <v>43</v>
      </c>
      <c r="C32" s="303">
        <v>0.48136773705482483</v>
      </c>
      <c r="D32" s="303">
        <v>2.0278757438063622E-2</v>
      </c>
      <c r="E32" s="303">
        <v>0.46644330024719238</v>
      </c>
      <c r="F32" s="303">
        <v>1.0365202091634274E-2</v>
      </c>
      <c r="G32" s="53"/>
      <c r="H32" s="338">
        <f t="shared" si="0"/>
        <v>-1.4924436807632446E-2</v>
      </c>
      <c r="I32" s="338">
        <f t="shared" si="1"/>
        <v>2.277422704796455E-2</v>
      </c>
      <c r="J32" s="270">
        <f t="shared" si="2"/>
        <v>-0.65532133214445665</v>
      </c>
      <c r="K32" s="270">
        <f t="shared" si="3"/>
        <v>0.2561304445507917</v>
      </c>
      <c r="L32" s="243" t="str">
        <f t="shared" si="4"/>
        <v>No significativa</v>
      </c>
      <c r="M32" s="243" t="str">
        <f t="shared" si="5"/>
        <v>Sin cambio</v>
      </c>
    </row>
    <row r="33" spans="1:17" x14ac:dyDescent="0.2">
      <c r="A33" s="53"/>
      <c r="B33" s="199" t="s">
        <v>42</v>
      </c>
      <c r="C33" s="303">
        <v>0.47118768095970154</v>
      </c>
      <c r="D33" s="303">
        <v>1.2399028055369854E-2</v>
      </c>
      <c r="E33" s="303">
        <v>0.47696319222450256</v>
      </c>
      <c r="F33" s="303">
        <v>1.2426648288965225E-2</v>
      </c>
      <c r="G33" s="53"/>
      <c r="H33" s="338">
        <f t="shared" si="0"/>
        <v>5.7755112648010254E-3</v>
      </c>
      <c r="I33" s="338">
        <f t="shared" si="1"/>
        <v>1.7554414955090105E-2</v>
      </c>
      <c r="J33" s="270">
        <f t="shared" si="2"/>
        <v>0.32900619471378906</v>
      </c>
      <c r="K33" s="270">
        <f t="shared" si="3"/>
        <v>0.37107550288091151</v>
      </c>
      <c r="L33" s="243" t="str">
        <f t="shared" si="4"/>
        <v>No significativa</v>
      </c>
      <c r="M33" s="243" t="str">
        <f t="shared" si="5"/>
        <v>Sin cambio</v>
      </c>
    </row>
    <row r="34" spans="1:17" x14ac:dyDescent="0.2">
      <c r="A34" s="53"/>
      <c r="B34" s="199" t="s">
        <v>41</v>
      </c>
      <c r="C34" s="303">
        <v>0.52195030450820923</v>
      </c>
      <c r="D34" s="303">
        <v>2.2658074274659157E-2</v>
      </c>
      <c r="E34" s="303">
        <v>0.51567631959915161</v>
      </c>
      <c r="F34" s="303">
        <v>1.4450544491410255E-2</v>
      </c>
      <c r="G34" s="53"/>
      <c r="H34" s="338">
        <f t="shared" si="0"/>
        <v>-6.2739849090576172E-3</v>
      </c>
      <c r="I34" s="338">
        <f t="shared" si="1"/>
        <v>2.6873901204220393E-2</v>
      </c>
      <c r="J34" s="270">
        <f t="shared" si="2"/>
        <v>-0.23346014638441567</v>
      </c>
      <c r="K34" s="270">
        <f t="shared" si="3"/>
        <v>0.40770205656315517</v>
      </c>
      <c r="L34" s="243" t="str">
        <f t="shared" si="4"/>
        <v>No significativa</v>
      </c>
      <c r="M34" s="243" t="str">
        <f t="shared" si="5"/>
        <v>Sin cambio</v>
      </c>
    </row>
    <row r="35" spans="1:17" x14ac:dyDescent="0.2">
      <c r="A35" s="53"/>
      <c r="B35" s="199" t="s">
        <v>40</v>
      </c>
      <c r="C35" s="303">
        <v>0.48544466495513916</v>
      </c>
      <c r="D35" s="303">
        <v>1.7342563718557358E-2</v>
      </c>
      <c r="E35" s="303">
        <v>0.46550279855728149</v>
      </c>
      <c r="F35" s="303">
        <v>1.3930888846516609E-2</v>
      </c>
      <c r="G35" s="53"/>
      <c r="H35" s="338">
        <f t="shared" si="0"/>
        <v>-1.9941866397857666E-2</v>
      </c>
      <c r="I35" s="338">
        <f t="shared" si="1"/>
        <v>2.2244868630455494E-2</v>
      </c>
      <c r="J35" s="270">
        <f t="shared" si="2"/>
        <v>-0.89647040533901901</v>
      </c>
      <c r="K35" s="270">
        <f t="shared" si="3"/>
        <v>0.18500078975539275</v>
      </c>
      <c r="L35" s="243" t="str">
        <f t="shared" si="4"/>
        <v>No significativa</v>
      </c>
      <c r="M35" s="243" t="str">
        <f t="shared" si="5"/>
        <v>Sin cambio</v>
      </c>
    </row>
    <row r="36" spans="1:17" x14ac:dyDescent="0.2">
      <c r="A36" s="53"/>
      <c r="B36" s="199" t="s">
        <v>39</v>
      </c>
      <c r="C36" s="303">
        <v>0.42449662089347839</v>
      </c>
      <c r="D36" s="303">
        <v>1.1697116307914257E-2</v>
      </c>
      <c r="E36" s="303">
        <v>0.41997358202934265</v>
      </c>
      <c r="F36" s="303">
        <v>1.2178295291960239E-2</v>
      </c>
      <c r="G36" s="53"/>
      <c r="H36" s="338">
        <f t="shared" si="0"/>
        <v>-4.5230388641357422E-3</v>
      </c>
      <c r="I36" s="338">
        <f t="shared" si="1"/>
        <v>1.6885893702705067E-2</v>
      </c>
      <c r="J36" s="270">
        <f t="shared" si="2"/>
        <v>-0.26785901556464053</v>
      </c>
      <c r="K36" s="270">
        <f t="shared" si="3"/>
        <v>0.39440392102409472</v>
      </c>
      <c r="L36" s="243" t="str">
        <f t="shared" si="4"/>
        <v>No significativa</v>
      </c>
      <c r="M36" s="243" t="str">
        <f t="shared" si="5"/>
        <v>Sin cambio</v>
      </c>
    </row>
    <row r="37" spans="1:17" x14ac:dyDescent="0.2">
      <c r="A37" s="53"/>
      <c r="B37" s="199" t="s">
        <v>38</v>
      </c>
      <c r="C37" s="303">
        <v>0.49442207813262939</v>
      </c>
      <c r="D37" s="303">
        <v>1.3555821962654591E-2</v>
      </c>
      <c r="E37" s="303">
        <v>0.49302577972412109</v>
      </c>
      <c r="F37" s="303">
        <v>2.1026255562901497E-2</v>
      </c>
      <c r="G37" s="53"/>
      <c r="H37" s="338">
        <f t="shared" si="0"/>
        <v>-1.3962984085083008E-3</v>
      </c>
      <c r="I37" s="338">
        <f t="shared" si="1"/>
        <v>2.5017268677448277E-2</v>
      </c>
      <c r="J37" s="270">
        <f t="shared" si="2"/>
        <v>-5.5813383407717437E-2</v>
      </c>
      <c r="K37" s="270">
        <f t="shared" si="3"/>
        <v>0.47774523657331547</v>
      </c>
      <c r="L37" s="243" t="str">
        <f t="shared" si="4"/>
        <v>No significativa</v>
      </c>
      <c r="M37" s="243" t="str">
        <f t="shared" si="5"/>
        <v>Sin cambio</v>
      </c>
    </row>
    <row r="38" spans="1:17" x14ac:dyDescent="0.2">
      <c r="A38" s="53"/>
      <c r="B38" s="199" t="s">
        <v>37</v>
      </c>
      <c r="C38" s="303">
        <v>0.48521274328231812</v>
      </c>
      <c r="D38" s="303">
        <v>1.4722987078130245E-2</v>
      </c>
      <c r="E38" s="303">
        <v>0.46075257658958435</v>
      </c>
      <c r="F38" s="303">
        <v>1.309225894510746E-2</v>
      </c>
      <c r="G38" s="53"/>
      <c r="H38" s="338">
        <f t="shared" si="0"/>
        <v>-2.4460166692733765E-2</v>
      </c>
      <c r="I38" s="338">
        <f t="shared" si="1"/>
        <v>1.9702121530143307E-2</v>
      </c>
      <c r="J38" s="270">
        <f t="shared" si="2"/>
        <v>-1.2414991276604845</v>
      </c>
      <c r="K38" s="270">
        <f t="shared" si="3"/>
        <v>0.10721071011286591</v>
      </c>
      <c r="L38" s="243" t="str">
        <f t="shared" si="4"/>
        <v>No significativa</v>
      </c>
      <c r="M38" s="243" t="str">
        <f t="shared" si="5"/>
        <v>Sin cambio</v>
      </c>
    </row>
    <row r="39" spans="1:17" x14ac:dyDescent="0.2">
      <c r="A39" s="53"/>
      <c r="B39" s="199" t="s">
        <v>36</v>
      </c>
      <c r="C39" s="303">
        <v>0.51671326160430908</v>
      </c>
      <c r="D39" s="303">
        <v>1.4852875843644142E-2</v>
      </c>
      <c r="E39" s="303">
        <v>0.52630621194839478</v>
      </c>
      <c r="F39" s="303">
        <v>1.0972763411700726E-2</v>
      </c>
      <c r="G39" s="53"/>
      <c r="H39" s="338">
        <f t="shared" si="0"/>
        <v>9.5929503440856934E-3</v>
      </c>
      <c r="I39" s="338">
        <f t="shared" si="1"/>
        <v>1.8466441392858177E-2</v>
      </c>
      <c r="J39" s="270">
        <f t="shared" si="2"/>
        <v>0.51948018245657923</v>
      </c>
      <c r="K39" s="270">
        <f t="shared" si="3"/>
        <v>0.30171296454612262</v>
      </c>
      <c r="L39" s="243" t="str">
        <f t="shared" si="4"/>
        <v>No significativa</v>
      </c>
      <c r="M39" s="243" t="str">
        <f t="shared" si="5"/>
        <v>Sin cambio</v>
      </c>
    </row>
    <row r="40" spans="1:17" ht="26.25" thickBot="1" x14ac:dyDescent="0.25">
      <c r="A40" s="200"/>
      <c r="B40" s="201" t="s">
        <v>85</v>
      </c>
      <c r="C40" s="271">
        <v>0.50533145666122437</v>
      </c>
      <c r="D40" s="271">
        <v>3.6863095592707396E-3</v>
      </c>
      <c r="E40" s="271">
        <v>0.49766144156455994</v>
      </c>
      <c r="F40" s="271">
        <v>4.7504724934697151E-3</v>
      </c>
      <c r="G40" s="179"/>
      <c r="H40" s="316">
        <f t="shared" si="0"/>
        <v>-7.6700150966644287E-3</v>
      </c>
      <c r="I40" s="316">
        <f t="shared" si="1"/>
        <v>6.0129748941753621E-3</v>
      </c>
      <c r="J40" s="271">
        <f t="shared" si="2"/>
        <v>-1.2755774357372098</v>
      </c>
      <c r="K40" s="271">
        <f t="shared" si="3"/>
        <v>0.10105246735326893</v>
      </c>
      <c r="L40" s="244" t="str">
        <f t="shared" si="4"/>
        <v>No significativa</v>
      </c>
      <c r="M40" s="244" t="str">
        <f t="shared" si="5"/>
        <v>Sin cambio</v>
      </c>
    </row>
    <row r="41" spans="1:17" s="11" customFormat="1" ht="12.75" customHeight="1" thickTop="1" x14ac:dyDescent="0.2">
      <c r="B41" s="118" t="s">
        <v>204</v>
      </c>
      <c r="P41" s="4"/>
      <c r="Q41" s="4"/>
    </row>
    <row r="42" spans="1:17" x14ac:dyDescent="0.2">
      <c r="A42" s="202"/>
      <c r="B42" s="203" t="s">
        <v>161</v>
      </c>
      <c r="C42" s="204"/>
      <c r="D42" s="204"/>
      <c r="E42" s="204"/>
      <c r="F42" s="204"/>
      <c r="G42" s="202"/>
    </row>
    <row r="43" spans="1:17" x14ac:dyDescent="0.2">
      <c r="B43" s="204"/>
    </row>
    <row r="45" spans="1:17" x14ac:dyDescent="0.2">
      <c r="C45" s="100"/>
      <c r="D45" s="233"/>
      <c r="E45" s="100"/>
      <c r="F45" s="233"/>
    </row>
    <row r="47" spans="1:17" x14ac:dyDescent="0.2">
      <c r="D47" s="100"/>
      <c r="E47" s="233"/>
      <c r="F47" s="100"/>
      <c r="G47" s="233"/>
      <c r="H47" s="233"/>
    </row>
  </sheetData>
  <mergeCells count="11">
    <mergeCell ref="J6:J7"/>
    <mergeCell ref="K6:K7"/>
    <mergeCell ref="L6:L7"/>
    <mergeCell ref="M6:M7"/>
    <mergeCell ref="B3:M3"/>
    <mergeCell ref="B4:M4"/>
    <mergeCell ref="B5:M5"/>
    <mergeCell ref="B6:B7"/>
    <mergeCell ref="H7:I7"/>
    <mergeCell ref="C6:D6"/>
    <mergeCell ref="E6:F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5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4" width="10.7109375" style="17" customWidth="1"/>
    <col min="15" max="16384" width="11.42578125" style="17"/>
  </cols>
  <sheetData>
    <row r="4" spans="1:14" ht="15" x14ac:dyDescent="0.25">
      <c r="B4" s="353" t="s">
        <v>167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</row>
    <row r="5" spans="1:14" ht="15.75" customHeight="1" x14ac:dyDescent="0.2">
      <c r="B5" s="428" t="s">
        <v>147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</row>
    <row r="6" spans="1:14" ht="32.25" customHeight="1" thickBot="1" x14ac:dyDescent="0.25">
      <c r="A6" s="205"/>
      <c r="B6" s="354" t="s">
        <v>229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14" ht="20.100000000000001" customHeight="1" thickTop="1" x14ac:dyDescent="0.2">
      <c r="A7" s="153"/>
      <c r="B7" s="387" t="s">
        <v>154</v>
      </c>
      <c r="C7" s="430" t="s">
        <v>19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4" ht="30" customHeight="1" x14ac:dyDescent="0.2">
      <c r="A8" s="206"/>
      <c r="B8" s="429"/>
      <c r="C8" s="431" t="s">
        <v>104</v>
      </c>
      <c r="D8" s="431"/>
      <c r="E8" s="431"/>
      <c r="F8" s="431"/>
      <c r="G8" s="431" t="s">
        <v>103</v>
      </c>
      <c r="H8" s="431"/>
      <c r="I8" s="431"/>
      <c r="J8" s="431"/>
      <c r="K8" s="431" t="s">
        <v>102</v>
      </c>
      <c r="L8" s="431"/>
      <c r="M8" s="431"/>
      <c r="N8" s="431"/>
    </row>
    <row r="9" spans="1:14" ht="14.25" customHeight="1" x14ac:dyDescent="0.2">
      <c r="A9" s="206"/>
      <c r="B9" s="429"/>
      <c r="C9" s="427">
        <v>2008</v>
      </c>
      <c r="D9" s="427"/>
      <c r="E9" s="427">
        <v>2012</v>
      </c>
      <c r="F9" s="427"/>
      <c r="G9" s="427">
        <v>2008</v>
      </c>
      <c r="H9" s="427"/>
      <c r="I9" s="427">
        <v>2012</v>
      </c>
      <c r="J9" s="427"/>
      <c r="K9" s="427">
        <v>2008</v>
      </c>
      <c r="L9" s="427"/>
      <c r="M9" s="427">
        <v>2012</v>
      </c>
      <c r="N9" s="427"/>
    </row>
    <row r="10" spans="1:14" ht="42" customHeight="1" thickBot="1" x14ac:dyDescent="0.25">
      <c r="A10" s="156"/>
      <c r="B10" s="388"/>
      <c r="C10" s="191" t="s">
        <v>77</v>
      </c>
      <c r="D10" s="191" t="s">
        <v>144</v>
      </c>
      <c r="E10" s="191" t="s">
        <v>77</v>
      </c>
      <c r="F10" s="191" t="s">
        <v>144</v>
      </c>
      <c r="G10" s="191" t="s">
        <v>77</v>
      </c>
      <c r="H10" s="191" t="s">
        <v>144</v>
      </c>
      <c r="I10" s="191" t="s">
        <v>77</v>
      </c>
      <c r="J10" s="191" t="s">
        <v>144</v>
      </c>
      <c r="K10" s="191" t="s">
        <v>77</v>
      </c>
      <c r="L10" s="191" t="s">
        <v>144</v>
      </c>
      <c r="M10" s="191" t="s">
        <v>77</v>
      </c>
      <c r="N10" s="191" t="s">
        <v>144</v>
      </c>
    </row>
    <row r="11" spans="1:14" x14ac:dyDescent="0.2">
      <c r="B11" s="108" t="s">
        <v>67</v>
      </c>
      <c r="C11" s="260">
        <v>10.03471565246582</v>
      </c>
      <c r="D11" s="304">
        <v>0.80568671226501465</v>
      </c>
      <c r="E11" s="260">
        <v>9.1457796096801758</v>
      </c>
      <c r="F11" s="304">
        <v>1.0100761651992798</v>
      </c>
      <c r="G11" s="260">
        <v>24.839906692504883</v>
      </c>
      <c r="H11" s="304">
        <v>1.094122052192688</v>
      </c>
      <c r="I11" s="260">
        <v>21.401603698730469</v>
      </c>
      <c r="J11" s="304">
        <v>1.0646498203277588</v>
      </c>
      <c r="K11" s="260">
        <v>18.631025314331055</v>
      </c>
      <c r="L11" s="304">
        <v>1.3930404186248779</v>
      </c>
      <c r="M11" s="260">
        <v>14.510520935058594</v>
      </c>
      <c r="N11" s="304">
        <v>1.1839617490768433</v>
      </c>
    </row>
    <row r="12" spans="1:14" x14ac:dyDescent="0.2">
      <c r="B12" s="108" t="s">
        <v>66</v>
      </c>
      <c r="C12" s="260">
        <v>12.302180290222168</v>
      </c>
      <c r="D12" s="304">
        <v>0.98816382884979248</v>
      </c>
      <c r="E12" s="260">
        <v>9.218806266784668</v>
      </c>
      <c r="F12" s="304">
        <v>0.88894283771514893</v>
      </c>
      <c r="G12" s="260">
        <v>21.834314346313477</v>
      </c>
      <c r="H12" s="304">
        <v>1.0803780555725098</v>
      </c>
      <c r="I12" s="260">
        <v>17.356985092163086</v>
      </c>
      <c r="J12" s="304">
        <v>1.1306965351104736</v>
      </c>
      <c r="K12" s="260">
        <v>20.400016784667969</v>
      </c>
      <c r="L12" s="304">
        <v>1.4403672218322754</v>
      </c>
      <c r="M12" s="260">
        <v>16.983654022216797</v>
      </c>
      <c r="N12" s="304">
        <v>1.8959423303604126</v>
      </c>
    </row>
    <row r="13" spans="1:14" x14ac:dyDescent="0.2">
      <c r="B13" s="108" t="s">
        <v>65</v>
      </c>
      <c r="C13" s="260">
        <v>7.2681264877319336</v>
      </c>
      <c r="D13" s="304">
        <v>0.68485945463180542</v>
      </c>
      <c r="E13" s="260">
        <v>10.237202644348145</v>
      </c>
      <c r="F13" s="304">
        <v>1.7130990028381348</v>
      </c>
      <c r="G13" s="260">
        <v>21.910064697265625</v>
      </c>
      <c r="H13" s="304">
        <v>1.4244412183761597</v>
      </c>
      <c r="I13" s="260">
        <v>20.599040985107422</v>
      </c>
      <c r="J13" s="304">
        <v>1.1108051538467407</v>
      </c>
      <c r="K13" s="260">
        <v>20.21647834777832</v>
      </c>
      <c r="L13" s="304">
        <v>1.7127022743225098</v>
      </c>
      <c r="M13" s="260">
        <v>14.4312744140625</v>
      </c>
      <c r="N13" s="304">
        <v>1.817746639251709</v>
      </c>
    </row>
    <row r="14" spans="1:14" x14ac:dyDescent="0.2">
      <c r="B14" s="108" t="s">
        <v>64</v>
      </c>
      <c r="C14" s="260">
        <v>10.465434074401855</v>
      </c>
      <c r="D14" s="304">
        <v>0.93324196338653564</v>
      </c>
      <c r="E14" s="260">
        <v>5.8691787719726563</v>
      </c>
      <c r="F14" s="304">
        <v>0.79075491428375244</v>
      </c>
      <c r="G14" s="260">
        <v>33.484500885009766</v>
      </c>
      <c r="H14" s="304">
        <v>1.1864068508148193</v>
      </c>
      <c r="I14" s="260">
        <v>29.415458679199219</v>
      </c>
      <c r="J14" s="304">
        <v>1.2023056745529175</v>
      </c>
      <c r="K14" s="260">
        <v>20.233211517333984</v>
      </c>
      <c r="L14" s="304">
        <v>1.6983221769332886</v>
      </c>
      <c r="M14" s="260">
        <v>18.034141540527344</v>
      </c>
      <c r="N14" s="304">
        <v>1.3217412233352661</v>
      </c>
    </row>
    <row r="15" spans="1:14" x14ac:dyDescent="0.2">
      <c r="B15" s="108" t="s">
        <v>63</v>
      </c>
      <c r="C15" s="260">
        <v>7.3902974128723145</v>
      </c>
      <c r="D15" s="304">
        <v>0.69889354705810547</v>
      </c>
      <c r="E15" s="260">
        <v>7.4771695137023926</v>
      </c>
      <c r="F15" s="304">
        <v>0.80489718914031982</v>
      </c>
      <c r="G15" s="260">
        <v>18.606910705566406</v>
      </c>
      <c r="H15" s="304">
        <v>1.0434519052505493</v>
      </c>
      <c r="I15" s="260">
        <v>17.34083366394043</v>
      </c>
      <c r="J15" s="304">
        <v>1.0382568836212158</v>
      </c>
      <c r="K15" s="260">
        <v>13.065632820129395</v>
      </c>
      <c r="L15" s="304">
        <v>1.4728679656982422</v>
      </c>
      <c r="M15" s="260">
        <v>11.279516220092773</v>
      </c>
      <c r="N15" s="304">
        <v>1.1593105792999268</v>
      </c>
    </row>
    <row r="16" spans="1:14" x14ac:dyDescent="0.2">
      <c r="B16" s="108" t="s">
        <v>62</v>
      </c>
      <c r="C16" s="260">
        <v>8.9341964721679687</v>
      </c>
      <c r="D16" s="304">
        <v>1.0378203392028809</v>
      </c>
      <c r="E16" s="260">
        <v>10.747795104980469</v>
      </c>
      <c r="F16" s="304">
        <v>1.1053112745285034</v>
      </c>
      <c r="G16" s="260">
        <v>24.821863174438477</v>
      </c>
      <c r="H16" s="304">
        <v>1.2252763509750366</v>
      </c>
      <c r="I16" s="260">
        <v>25.520654678344727</v>
      </c>
      <c r="J16" s="304">
        <v>1.1349755525588989</v>
      </c>
      <c r="K16" s="260">
        <v>17.878562927246094</v>
      </c>
      <c r="L16" s="304">
        <v>2.048025369644165</v>
      </c>
      <c r="M16" s="260">
        <v>17.506338119506836</v>
      </c>
      <c r="N16" s="304">
        <v>1.5586589574813843</v>
      </c>
    </row>
    <row r="17" spans="2:14" x14ac:dyDescent="0.2">
      <c r="B17" s="108" t="s">
        <v>61</v>
      </c>
      <c r="C17" s="260">
        <v>16.560840606689453</v>
      </c>
      <c r="D17" s="304">
        <v>1.6121562719345093</v>
      </c>
      <c r="E17" s="260">
        <v>11.518006324768066</v>
      </c>
      <c r="F17" s="304">
        <v>1.2940390110015869</v>
      </c>
      <c r="G17" s="260">
        <v>55.512161254882812</v>
      </c>
      <c r="H17" s="304">
        <v>1.8169952630996704</v>
      </c>
      <c r="I17" s="260">
        <v>52.83734130859375</v>
      </c>
      <c r="J17" s="304">
        <v>1.7625917196273804</v>
      </c>
      <c r="K17" s="260">
        <v>47.673526763916016</v>
      </c>
      <c r="L17" s="304">
        <v>3.1841623783111572</v>
      </c>
      <c r="M17" s="260">
        <v>38.140403747558594</v>
      </c>
      <c r="N17" s="304">
        <v>2.7159385681152344</v>
      </c>
    </row>
    <row r="18" spans="2:14" x14ac:dyDescent="0.2">
      <c r="B18" s="108" t="s">
        <v>60</v>
      </c>
      <c r="C18" s="260">
        <v>9.9041404724121094</v>
      </c>
      <c r="D18" s="304">
        <v>0.78861463069915771</v>
      </c>
      <c r="E18" s="260">
        <v>10.229589462280273</v>
      </c>
      <c r="F18" s="304">
        <v>1.126023530960083</v>
      </c>
      <c r="G18" s="260">
        <v>23.562440872192383</v>
      </c>
      <c r="H18" s="304">
        <v>1.1526491641998291</v>
      </c>
      <c r="I18" s="260">
        <v>22.074703216552734</v>
      </c>
      <c r="J18" s="304">
        <v>1.244213342666626</v>
      </c>
      <c r="K18" s="260">
        <v>22.486295700073242</v>
      </c>
      <c r="L18" s="304">
        <v>2.2168769836425781</v>
      </c>
      <c r="M18" s="260">
        <v>12.670995712280273</v>
      </c>
      <c r="N18" s="304">
        <v>1.545494556427002</v>
      </c>
    </row>
    <row r="19" spans="2:14" x14ac:dyDescent="0.2">
      <c r="B19" s="108" t="s">
        <v>59</v>
      </c>
      <c r="C19" s="260">
        <v>5.5246791839599609</v>
      </c>
      <c r="D19" s="304">
        <v>0.52412652969360352</v>
      </c>
      <c r="E19" s="260">
        <v>6.2099714279174805</v>
      </c>
      <c r="F19" s="304">
        <v>0.76541996002197266</v>
      </c>
      <c r="G19" s="260">
        <v>13.258211135864258</v>
      </c>
      <c r="H19" s="304">
        <v>0.52742773294448853</v>
      </c>
      <c r="I19" s="260">
        <v>10.752712249755859</v>
      </c>
      <c r="J19" s="304">
        <v>0.66803771257400513</v>
      </c>
      <c r="K19" s="260">
        <v>10.773613929748535</v>
      </c>
      <c r="L19" s="304">
        <v>0.87277191877365112</v>
      </c>
      <c r="M19" s="260">
        <v>9.3461971282958984</v>
      </c>
      <c r="N19" s="304">
        <v>0.87958675622940063</v>
      </c>
    </row>
    <row r="20" spans="2:14" x14ac:dyDescent="0.2">
      <c r="B20" s="108" t="s">
        <v>58</v>
      </c>
      <c r="C20" s="259">
        <v>10.316224098205566</v>
      </c>
      <c r="D20" s="289">
        <v>0.69321388006210327</v>
      </c>
      <c r="E20" s="259">
        <v>8.4493532180786133</v>
      </c>
      <c r="F20" s="289">
        <v>0.68868005275726318</v>
      </c>
      <c r="G20" s="259">
        <v>30.324968338012695</v>
      </c>
      <c r="H20" s="289">
        <v>1.446438193321228</v>
      </c>
      <c r="I20" s="259">
        <v>24.135341644287109</v>
      </c>
      <c r="J20" s="289">
        <v>1.0045976638793945</v>
      </c>
      <c r="K20" s="259">
        <v>24.001535415649414</v>
      </c>
      <c r="L20" s="289">
        <v>1.6045864820480347</v>
      </c>
      <c r="M20" s="259">
        <v>14.526277542114258</v>
      </c>
      <c r="N20" s="289">
        <v>1.1884129047393799</v>
      </c>
    </row>
    <row r="21" spans="2:14" x14ac:dyDescent="0.2">
      <c r="B21" s="108" t="s">
        <v>57</v>
      </c>
      <c r="C21" s="259">
        <v>10.692705154418945</v>
      </c>
      <c r="D21" s="289">
        <v>0.85368657112121582</v>
      </c>
      <c r="E21" s="259">
        <v>11.173574447631836</v>
      </c>
      <c r="F21" s="289">
        <v>0.75579988956451416</v>
      </c>
      <c r="G21" s="259">
        <v>37.225841522216797</v>
      </c>
      <c r="H21" s="289">
        <v>1.2772164344787598</v>
      </c>
      <c r="I21" s="259">
        <v>33.397136688232422</v>
      </c>
      <c r="J21" s="289">
        <v>1.21135413646698</v>
      </c>
      <c r="K21" s="259">
        <v>29.333232879638672</v>
      </c>
      <c r="L21" s="289">
        <v>1.9138518571853638</v>
      </c>
      <c r="M21" s="259">
        <v>26.860258102416992</v>
      </c>
      <c r="N21" s="289">
        <v>1.5361915826797485</v>
      </c>
    </row>
    <row r="22" spans="2:14" x14ac:dyDescent="0.2">
      <c r="B22" s="108" t="s">
        <v>56</v>
      </c>
      <c r="C22" s="259">
        <v>8.9694585800170898</v>
      </c>
      <c r="D22" s="289">
        <v>0.89917993545532227</v>
      </c>
      <c r="E22" s="259">
        <v>6.3104124069213867</v>
      </c>
      <c r="F22" s="289">
        <v>0.6126023530960083</v>
      </c>
      <c r="G22" s="259">
        <v>45.582675933837891</v>
      </c>
      <c r="H22" s="289">
        <v>1.3286657333374023</v>
      </c>
      <c r="I22" s="259">
        <v>43.083808898925781</v>
      </c>
      <c r="J22" s="289">
        <v>1.6679422855377197</v>
      </c>
      <c r="K22" s="259">
        <v>31.887016296386719</v>
      </c>
      <c r="L22" s="289">
        <v>2.2852785587310791</v>
      </c>
      <c r="M22" s="259">
        <v>28.757816314697266</v>
      </c>
      <c r="N22" s="289">
        <v>2.0955116748809814</v>
      </c>
    </row>
    <row r="23" spans="2:14" x14ac:dyDescent="0.2">
      <c r="B23" s="108" t="s">
        <v>55</v>
      </c>
      <c r="C23" s="259">
        <v>9.2064533233642578</v>
      </c>
      <c r="D23" s="289">
        <v>0.74315845966339111</v>
      </c>
      <c r="E23" s="259">
        <v>8.4014291763305664</v>
      </c>
      <c r="F23" s="289">
        <v>0.80625414848327637</v>
      </c>
      <c r="G23" s="259">
        <v>36.055637359619141</v>
      </c>
      <c r="H23" s="289">
        <v>1.7619825601577759</v>
      </c>
      <c r="I23" s="259">
        <v>33.956401824951172</v>
      </c>
      <c r="J23" s="289">
        <v>1.6437187194824219</v>
      </c>
      <c r="K23" s="259">
        <v>20.93629264831543</v>
      </c>
      <c r="L23" s="289">
        <v>1.9011309146881104</v>
      </c>
      <c r="M23" s="259">
        <v>13.765090942382813</v>
      </c>
      <c r="N23" s="289">
        <v>1.3058308362960815</v>
      </c>
    </row>
    <row r="24" spans="2:14" x14ac:dyDescent="0.2">
      <c r="B24" s="108" t="s">
        <v>54</v>
      </c>
      <c r="C24" s="259">
        <v>12.018569946289063</v>
      </c>
      <c r="D24" s="289">
        <v>0.90683251619338989</v>
      </c>
      <c r="E24" s="259">
        <v>9.7723093032836914</v>
      </c>
      <c r="F24" s="289">
        <v>0.82575201988220215</v>
      </c>
      <c r="G24" s="259">
        <v>28.706270217895508</v>
      </c>
      <c r="H24" s="289">
        <v>1.1193307638168335</v>
      </c>
      <c r="I24" s="259">
        <v>25.306093215942383</v>
      </c>
      <c r="J24" s="289">
        <v>1.2574477195739746</v>
      </c>
      <c r="K24" s="259">
        <v>24.317567825317383</v>
      </c>
      <c r="L24" s="289">
        <v>1.6702632904052734</v>
      </c>
      <c r="M24" s="259">
        <v>19.546241760253906</v>
      </c>
      <c r="N24" s="289">
        <v>1.5282876491546631</v>
      </c>
    </row>
    <row r="25" spans="2:14" x14ac:dyDescent="0.2">
      <c r="B25" s="108" t="s">
        <v>53</v>
      </c>
      <c r="C25" s="259">
        <v>10.297453880310059</v>
      </c>
      <c r="D25" s="289">
        <v>0.62570589780807495</v>
      </c>
      <c r="E25" s="259">
        <v>8.8889789581298828</v>
      </c>
      <c r="F25" s="289">
        <v>0.87978589534759521</v>
      </c>
      <c r="G25" s="259">
        <v>25.215303421020508</v>
      </c>
      <c r="H25" s="289">
        <v>0.92641234397888184</v>
      </c>
      <c r="I25" s="259">
        <v>21.873672485351563</v>
      </c>
      <c r="J25" s="289">
        <v>1.3038040399551392</v>
      </c>
      <c r="K25" s="259">
        <v>19.327207565307617</v>
      </c>
      <c r="L25" s="289">
        <v>1.3450658321380615</v>
      </c>
      <c r="M25" s="259">
        <v>13.169698715209961</v>
      </c>
      <c r="N25" s="289">
        <v>1.2771410942077637</v>
      </c>
    </row>
    <row r="26" spans="2:14" x14ac:dyDescent="0.2">
      <c r="B26" s="108" t="s">
        <v>52</v>
      </c>
      <c r="C26" s="259">
        <v>14.66486644744873</v>
      </c>
      <c r="D26" s="289">
        <v>1.3230636119842529</v>
      </c>
      <c r="E26" s="259">
        <v>10.755577087402344</v>
      </c>
      <c r="F26" s="289">
        <v>1.1208134889602661</v>
      </c>
      <c r="G26" s="259">
        <v>43.977348327636719</v>
      </c>
      <c r="H26" s="289">
        <v>1.5883634090423584</v>
      </c>
      <c r="I26" s="259">
        <v>39.913314819335938</v>
      </c>
      <c r="J26" s="289">
        <v>1.6554778814315796</v>
      </c>
      <c r="K26" s="259">
        <v>37.463157653808594</v>
      </c>
      <c r="L26" s="289">
        <v>2.929964542388916</v>
      </c>
      <c r="M26" s="259">
        <v>26.188591003417969</v>
      </c>
      <c r="N26" s="289">
        <v>1.7396636009216309</v>
      </c>
    </row>
    <row r="27" spans="2:14" x14ac:dyDescent="0.2">
      <c r="B27" s="108" t="s">
        <v>51</v>
      </c>
      <c r="C27" s="259">
        <v>11.795314788818359</v>
      </c>
      <c r="D27" s="289">
        <v>1.0537806749343872</v>
      </c>
      <c r="E27" s="259">
        <v>11.178864479064941</v>
      </c>
      <c r="F27" s="289">
        <v>1.1397081613540649</v>
      </c>
      <c r="G27" s="259">
        <v>30.712608337402344</v>
      </c>
      <c r="H27" s="289">
        <v>1.0918036699295044</v>
      </c>
      <c r="I27" s="259">
        <v>26.333259582519531</v>
      </c>
      <c r="J27" s="289">
        <v>1.4390798807144165</v>
      </c>
      <c r="K27" s="259">
        <v>18.209714889526367</v>
      </c>
      <c r="L27" s="289">
        <v>1.5024969577789307</v>
      </c>
      <c r="M27" s="259">
        <v>17.672929763793945</v>
      </c>
      <c r="N27" s="289">
        <v>1.5734726190567017</v>
      </c>
    </row>
    <row r="28" spans="2:14" x14ac:dyDescent="0.2">
      <c r="B28" s="108" t="s">
        <v>50</v>
      </c>
      <c r="C28" s="259">
        <v>7.8306117057800293</v>
      </c>
      <c r="D28" s="289">
        <v>0.80623674392700195</v>
      </c>
      <c r="E28" s="259">
        <v>8.0589580535888672</v>
      </c>
      <c r="F28" s="289">
        <v>0.80406630039215088</v>
      </c>
      <c r="G28" s="259">
        <v>32.172592163085937</v>
      </c>
      <c r="H28" s="289">
        <v>1.242544412612915</v>
      </c>
      <c r="I28" s="259">
        <v>30.553977966308594</v>
      </c>
      <c r="J28" s="289">
        <v>1.2647037506103516</v>
      </c>
      <c r="K28" s="259">
        <v>17.725742340087891</v>
      </c>
      <c r="L28" s="289">
        <v>1.589730978012085</v>
      </c>
      <c r="M28" s="259">
        <v>14.919412612915039</v>
      </c>
      <c r="N28" s="289">
        <v>1.5730621814727783</v>
      </c>
    </row>
    <row r="29" spans="2:14" x14ac:dyDescent="0.2">
      <c r="B29" s="108" t="s">
        <v>49</v>
      </c>
      <c r="C29" s="259">
        <v>7.7513523101806641</v>
      </c>
      <c r="D29" s="289">
        <v>0.92945230007171631</v>
      </c>
      <c r="E29" s="259">
        <v>7.2514352798461914</v>
      </c>
      <c r="F29" s="289">
        <v>0.97181683778762817</v>
      </c>
      <c r="G29" s="259">
        <v>18.933507919311523</v>
      </c>
      <c r="H29" s="289">
        <v>1.1199122667312622</v>
      </c>
      <c r="I29" s="259">
        <v>16.935630798339844</v>
      </c>
      <c r="J29" s="289">
        <v>1.0825082063674927</v>
      </c>
      <c r="K29" s="259">
        <v>17.261560440063477</v>
      </c>
      <c r="L29" s="289">
        <v>1.6334004402160645</v>
      </c>
      <c r="M29" s="259">
        <v>11.344148635864258</v>
      </c>
      <c r="N29" s="289">
        <v>0.970569908618927</v>
      </c>
    </row>
    <row r="30" spans="2:14" x14ac:dyDescent="0.2">
      <c r="B30" s="108" t="s">
        <v>48</v>
      </c>
      <c r="C30" s="259">
        <v>11.696858406066895</v>
      </c>
      <c r="D30" s="289">
        <v>1.1376250982284546</v>
      </c>
      <c r="E30" s="259">
        <v>7.877690315246582</v>
      </c>
      <c r="F30" s="289">
        <v>1.0744979381561279</v>
      </c>
      <c r="G30" s="259">
        <v>45.581100463867188</v>
      </c>
      <c r="H30" s="289">
        <v>2.0582578182220459</v>
      </c>
      <c r="I30" s="259">
        <v>43.943519592285156</v>
      </c>
      <c r="J30" s="289">
        <v>1.9346426725387573</v>
      </c>
      <c r="K30" s="259">
        <v>33.510505676269531</v>
      </c>
      <c r="L30" s="289">
        <v>3.127753734588623</v>
      </c>
      <c r="M30" s="259">
        <v>26.300573348999023</v>
      </c>
      <c r="N30" s="289">
        <v>2.2531216144561768</v>
      </c>
    </row>
    <row r="31" spans="2:14" x14ac:dyDescent="0.2">
      <c r="B31" s="108" t="s">
        <v>47</v>
      </c>
      <c r="C31" s="259">
        <v>13.228930473327637</v>
      </c>
      <c r="D31" s="289">
        <v>1.1757705211639404</v>
      </c>
      <c r="E31" s="259">
        <v>9.7251386642456055</v>
      </c>
      <c r="F31" s="289">
        <v>0.89955383539199829</v>
      </c>
      <c r="G31" s="259">
        <v>36.039115905761719</v>
      </c>
      <c r="H31" s="289">
        <v>1.3857200145721436</v>
      </c>
      <c r="I31" s="259">
        <v>35.747390747070312</v>
      </c>
      <c r="J31" s="289">
        <v>1.7133327722549438</v>
      </c>
      <c r="K31" s="259">
        <v>29.915863037109375</v>
      </c>
      <c r="L31" s="289">
        <v>2.0797009468078613</v>
      </c>
      <c r="M31" s="259">
        <v>25.924453735351562</v>
      </c>
      <c r="N31" s="289">
        <v>1.8434176445007324</v>
      </c>
    </row>
    <row r="32" spans="2:14" x14ac:dyDescent="0.2">
      <c r="B32" s="108" t="s">
        <v>46</v>
      </c>
      <c r="C32" s="259">
        <v>10.285255432128906</v>
      </c>
      <c r="D32" s="289">
        <v>0.86325722932815552</v>
      </c>
      <c r="E32" s="259">
        <v>7.5908818244934082</v>
      </c>
      <c r="F32" s="289">
        <v>0.78159749507904053</v>
      </c>
      <c r="G32" s="259">
        <v>28.266227722167969</v>
      </c>
      <c r="H32" s="289">
        <v>0.96497505903244019</v>
      </c>
      <c r="I32" s="259">
        <v>25.247890472412109</v>
      </c>
      <c r="J32" s="289">
        <v>1.2725690603256226</v>
      </c>
      <c r="K32" s="259">
        <v>21.466297149658203</v>
      </c>
      <c r="L32" s="289">
        <v>1.5126395225524902</v>
      </c>
      <c r="M32" s="259">
        <v>17.259090423583984</v>
      </c>
      <c r="N32" s="289">
        <v>1.7048510313034058</v>
      </c>
    </row>
    <row r="33" spans="2:14" x14ac:dyDescent="0.2">
      <c r="B33" s="108" t="s">
        <v>45</v>
      </c>
      <c r="C33" s="259">
        <v>9.2067546844482422</v>
      </c>
      <c r="D33" s="289">
        <v>0.95306497812271118</v>
      </c>
      <c r="E33" s="259">
        <v>10.272373199462891</v>
      </c>
      <c r="F33" s="289">
        <v>0.98835313320159912</v>
      </c>
      <c r="G33" s="259">
        <v>25.325742721557617</v>
      </c>
      <c r="H33" s="289">
        <v>1.1605929136276245</v>
      </c>
      <c r="I33" s="259">
        <v>25.810483932495117</v>
      </c>
      <c r="J33" s="289">
        <v>1.1768386363983154</v>
      </c>
      <c r="K33" s="259">
        <v>20.839599609375</v>
      </c>
      <c r="L33" s="289">
        <v>1.4778093099594116</v>
      </c>
      <c r="M33" s="259">
        <v>15.522435188293457</v>
      </c>
      <c r="N33" s="289">
        <v>1.3807811737060547</v>
      </c>
    </row>
    <row r="34" spans="2:14" x14ac:dyDescent="0.2">
      <c r="B34" s="108" t="s">
        <v>44</v>
      </c>
      <c r="C34" s="259">
        <v>7.3129057884216309</v>
      </c>
      <c r="D34" s="289">
        <v>0.79026371240615845</v>
      </c>
      <c r="E34" s="259">
        <v>6.0988254547119141</v>
      </c>
      <c r="F34" s="289">
        <v>0.83546668291091919</v>
      </c>
      <c r="G34" s="259">
        <v>36.379154205322266</v>
      </c>
      <c r="H34" s="289">
        <v>1.2851088047027588</v>
      </c>
      <c r="I34" s="259">
        <v>33.425479888916016</v>
      </c>
      <c r="J34" s="289">
        <v>1.4631360769271851</v>
      </c>
      <c r="K34" s="259">
        <v>20.458629608154297</v>
      </c>
      <c r="L34" s="289">
        <v>1.9529293775558472</v>
      </c>
      <c r="M34" s="259">
        <v>19.811166763305664</v>
      </c>
      <c r="N34" s="289">
        <v>1.9004696607589722</v>
      </c>
    </row>
    <row r="35" spans="2:14" x14ac:dyDescent="0.2">
      <c r="B35" s="108" t="s">
        <v>43</v>
      </c>
      <c r="C35" s="259">
        <v>8.8258085250854492</v>
      </c>
      <c r="D35" s="289">
        <v>0.76608169078826904</v>
      </c>
      <c r="E35" s="259">
        <v>7.0724592208862305</v>
      </c>
      <c r="F35" s="289">
        <v>0.73145443201065063</v>
      </c>
      <c r="G35" s="259">
        <v>31.997621536254883</v>
      </c>
      <c r="H35" s="289">
        <v>1.4131906032562256</v>
      </c>
      <c r="I35" s="259">
        <v>27.789405822753906</v>
      </c>
      <c r="J35" s="289">
        <v>1.063212513923645</v>
      </c>
      <c r="K35" s="259">
        <v>16.754995346069336</v>
      </c>
      <c r="L35" s="289">
        <v>1.4136409759521484</v>
      </c>
      <c r="M35" s="259">
        <v>15.726743698120117</v>
      </c>
      <c r="N35" s="289">
        <v>1.1347618103027344</v>
      </c>
    </row>
    <row r="36" spans="2:14" x14ac:dyDescent="0.2">
      <c r="B36" s="108" t="s">
        <v>42</v>
      </c>
      <c r="C36" s="259">
        <v>10.094083786010742</v>
      </c>
      <c r="D36" s="289">
        <v>0.84398525953292847</v>
      </c>
      <c r="E36" s="259">
        <v>8.3704605102539062</v>
      </c>
      <c r="F36" s="289">
        <v>0.83646130561828613</v>
      </c>
      <c r="G36" s="259">
        <v>21.294208526611328</v>
      </c>
      <c r="H36" s="289">
        <v>0.70786893367767334</v>
      </c>
      <c r="I36" s="259">
        <v>19.710504531860352</v>
      </c>
      <c r="J36" s="289">
        <v>1.1741917133331299</v>
      </c>
      <c r="K36" s="259">
        <v>14.345234870910645</v>
      </c>
      <c r="L36" s="289">
        <v>1.1771557331085205</v>
      </c>
      <c r="M36" s="259">
        <v>9.3996105194091797</v>
      </c>
      <c r="N36" s="289">
        <v>0.87306934595108032</v>
      </c>
    </row>
    <row r="37" spans="2:14" x14ac:dyDescent="0.2">
      <c r="B37" s="108" t="s">
        <v>41</v>
      </c>
      <c r="C37" s="259">
        <v>8.8633031845092773</v>
      </c>
      <c r="D37" s="289">
        <v>1.0420395135879517</v>
      </c>
      <c r="E37" s="259">
        <v>6.9481396675109863</v>
      </c>
      <c r="F37" s="289">
        <v>0.71071821451187134</v>
      </c>
      <c r="G37" s="259">
        <v>33.076339721679687</v>
      </c>
      <c r="H37" s="289">
        <v>1.2520166635513306</v>
      </c>
      <c r="I37" s="259">
        <v>31.906234741210937</v>
      </c>
      <c r="J37" s="289">
        <v>1.5167465209960937</v>
      </c>
      <c r="K37" s="259">
        <v>18.991348266601563</v>
      </c>
      <c r="L37" s="289">
        <v>1.7736309766769409</v>
      </c>
      <c r="M37" s="259">
        <v>14.932770729064941</v>
      </c>
      <c r="N37" s="289">
        <v>1.3906878232955933</v>
      </c>
    </row>
    <row r="38" spans="2:14" x14ac:dyDescent="0.2">
      <c r="B38" s="108" t="s">
        <v>40</v>
      </c>
      <c r="C38" s="259">
        <v>9.3922586441040039</v>
      </c>
      <c r="D38" s="289">
        <v>0.81647169589996338</v>
      </c>
      <c r="E38" s="259">
        <v>8.7686281204223633</v>
      </c>
      <c r="F38" s="289">
        <v>0.79227733612060547</v>
      </c>
      <c r="G38" s="259">
        <v>23.889869689941406</v>
      </c>
      <c r="H38" s="289">
        <v>1.1999506950378418</v>
      </c>
      <c r="I38" s="259">
        <v>21.65131950378418</v>
      </c>
      <c r="J38" s="289">
        <v>1.5706135034561157</v>
      </c>
      <c r="K38" s="259">
        <v>13.222058296203613</v>
      </c>
      <c r="L38" s="289">
        <v>1.4222666025161743</v>
      </c>
      <c r="M38" s="259">
        <v>13.108247756958008</v>
      </c>
      <c r="N38" s="289">
        <v>1.1843981742858887</v>
      </c>
    </row>
    <row r="39" spans="2:14" x14ac:dyDescent="0.2">
      <c r="B39" s="108" t="s">
        <v>39</v>
      </c>
      <c r="C39" s="259">
        <v>9.7189884185791016</v>
      </c>
      <c r="D39" s="289">
        <v>0.69299232959747314</v>
      </c>
      <c r="E39" s="259">
        <v>6.9272041320800781</v>
      </c>
      <c r="F39" s="289">
        <v>0.77036076784133911</v>
      </c>
      <c r="G39" s="259">
        <v>25.471220016479492</v>
      </c>
      <c r="H39" s="289">
        <v>1.0513354539871216</v>
      </c>
      <c r="I39" s="259">
        <v>23.992897033691406</v>
      </c>
      <c r="J39" s="289">
        <v>1.0352839231491089</v>
      </c>
      <c r="K39" s="259">
        <v>16.098411560058594</v>
      </c>
      <c r="L39" s="289">
        <v>1.3313275575637817</v>
      </c>
      <c r="M39" s="259">
        <v>14.640317916870117</v>
      </c>
      <c r="N39" s="289">
        <v>1.22504723072052</v>
      </c>
    </row>
    <row r="40" spans="2:14" x14ac:dyDescent="0.2">
      <c r="B40" s="108" t="s">
        <v>38</v>
      </c>
      <c r="C40" s="259">
        <v>12.01445198059082</v>
      </c>
      <c r="D40" s="289">
        <v>1.3559232950210571</v>
      </c>
      <c r="E40" s="259">
        <v>9.5846433639526367</v>
      </c>
      <c r="F40" s="289">
        <v>1.222325325012207</v>
      </c>
      <c r="G40" s="259">
        <v>39.705776214599609</v>
      </c>
      <c r="H40" s="289">
        <v>1.6193617582321167</v>
      </c>
      <c r="I40" s="259">
        <v>38.161533355712891</v>
      </c>
      <c r="J40" s="289">
        <v>1.4573365449905396</v>
      </c>
      <c r="K40" s="259">
        <v>30.901496887207031</v>
      </c>
      <c r="L40" s="289">
        <v>2.9318971633911133</v>
      </c>
      <c r="M40" s="259">
        <v>22.351276397705078</v>
      </c>
      <c r="N40" s="289">
        <v>1.952054500579834</v>
      </c>
    </row>
    <row r="41" spans="2:14" x14ac:dyDescent="0.2">
      <c r="B41" s="108" t="s">
        <v>37</v>
      </c>
      <c r="C41" s="259">
        <v>9.6785697937011719</v>
      </c>
      <c r="D41" s="289">
        <v>1.0969119071960449</v>
      </c>
      <c r="E41" s="259">
        <v>6.5158591270446777</v>
      </c>
      <c r="F41" s="289">
        <v>0.81541538238525391</v>
      </c>
      <c r="G41" s="259">
        <v>38.254886627197266</v>
      </c>
      <c r="H41" s="289">
        <v>1.2689967155456543</v>
      </c>
      <c r="I41" s="259">
        <v>35.407794952392578</v>
      </c>
      <c r="J41" s="289">
        <v>1.2183655500411987</v>
      </c>
      <c r="K41" s="259">
        <v>27.230781555175781</v>
      </c>
      <c r="L41" s="289">
        <v>1.9938249588012695</v>
      </c>
      <c r="M41" s="259">
        <v>22.4375</v>
      </c>
      <c r="N41" s="289">
        <v>1.6024764776229858</v>
      </c>
    </row>
    <row r="42" spans="2:14" x14ac:dyDescent="0.2">
      <c r="B42" s="108" t="s">
        <v>36</v>
      </c>
      <c r="C42" s="261">
        <v>10.160056114196777</v>
      </c>
      <c r="D42" s="305">
        <v>0.64225566387176514</v>
      </c>
      <c r="E42" s="261">
        <v>7.1051025390625</v>
      </c>
      <c r="F42" s="305">
        <v>0.83849829435348511</v>
      </c>
      <c r="G42" s="261">
        <v>36.997051239013672</v>
      </c>
      <c r="H42" s="305">
        <v>1.5833733081817627</v>
      </c>
      <c r="I42" s="261">
        <v>33.173923492431641</v>
      </c>
      <c r="J42" s="305">
        <v>1.5853670835494995</v>
      </c>
      <c r="K42" s="261">
        <v>22.718837738037109</v>
      </c>
      <c r="L42" s="305">
        <v>1.7145537137985229</v>
      </c>
      <c r="M42" s="261">
        <v>18.726560592651367</v>
      </c>
      <c r="N42" s="305">
        <v>1.4856389760971069</v>
      </c>
    </row>
    <row r="43" spans="2:14" ht="26.25" customHeight="1" thickBot="1" x14ac:dyDescent="0.25">
      <c r="B43" s="208" t="s">
        <v>85</v>
      </c>
      <c r="C43" s="262">
        <v>10.562519073486328</v>
      </c>
      <c r="D43" s="306">
        <v>0.21968720853328705</v>
      </c>
      <c r="E43" s="262">
        <v>8.7871017456054687</v>
      </c>
      <c r="F43" s="306">
        <v>0.21381589770317078</v>
      </c>
      <c r="G43" s="262">
        <v>30.232187271118164</v>
      </c>
      <c r="H43" s="306">
        <v>0.27871853113174438</v>
      </c>
      <c r="I43" s="262">
        <v>27.5938720703125</v>
      </c>
      <c r="J43" s="306">
        <v>0.30577954649925232</v>
      </c>
      <c r="K43" s="262">
        <v>23.393198013305664</v>
      </c>
      <c r="L43" s="306">
        <v>0.45696172118186951</v>
      </c>
      <c r="M43" s="262">
        <v>18.47998046875</v>
      </c>
      <c r="N43" s="306">
        <v>0.36395308375358582</v>
      </c>
    </row>
    <row r="44" spans="2:14" ht="13.5" thickTop="1" x14ac:dyDescent="0.2">
      <c r="B44" s="83" t="s">
        <v>161</v>
      </c>
    </row>
    <row r="45" spans="2:14" x14ac:dyDescent="0.2">
      <c r="B45" s="209"/>
    </row>
  </sheetData>
  <mergeCells count="14">
    <mergeCell ref="G9:H9"/>
    <mergeCell ref="I9:J9"/>
    <mergeCell ref="K9:L9"/>
    <mergeCell ref="M9:N9"/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48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8" width="11.42578125" style="17"/>
    <col min="19" max="26" width="11.5703125" style="17" customWidth="1"/>
    <col min="27" max="16384" width="11.42578125" style="17"/>
  </cols>
  <sheetData>
    <row r="6" spans="1:30" ht="15" x14ac:dyDescent="0.25">
      <c r="B6" s="432" t="s">
        <v>168</v>
      </c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  <c r="Z6" s="432"/>
      <c r="AA6" s="432"/>
      <c r="AB6" s="432"/>
      <c r="AC6" s="432"/>
      <c r="AD6" s="432"/>
    </row>
    <row r="7" spans="1:30" ht="15.75" customHeight="1" x14ac:dyDescent="0.2">
      <c r="B7" s="380" t="s">
        <v>147</v>
      </c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0"/>
    </row>
    <row r="8" spans="1:30" ht="15.75" customHeight="1" thickBot="1" x14ac:dyDescent="0.25">
      <c r="A8" s="205"/>
      <c r="B8" s="433" t="s">
        <v>224</v>
      </c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433"/>
    </row>
    <row r="9" spans="1:30" ht="20.100000000000001" customHeight="1" thickTop="1" x14ac:dyDescent="0.2">
      <c r="A9" s="153"/>
      <c r="B9" s="387" t="s">
        <v>154</v>
      </c>
      <c r="C9" s="430" t="s">
        <v>185</v>
      </c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</row>
    <row r="10" spans="1:30" ht="30" customHeight="1" x14ac:dyDescent="0.2">
      <c r="A10" s="206"/>
      <c r="B10" s="429"/>
      <c r="C10" s="431" t="s">
        <v>101</v>
      </c>
      <c r="D10" s="431"/>
      <c r="E10" s="431"/>
      <c r="F10" s="431"/>
      <c r="G10" s="431" t="s">
        <v>100</v>
      </c>
      <c r="H10" s="431"/>
      <c r="I10" s="431"/>
      <c r="J10" s="431"/>
      <c r="K10" s="431" t="s">
        <v>99</v>
      </c>
      <c r="L10" s="431"/>
      <c r="M10" s="431"/>
      <c r="N10" s="431"/>
      <c r="O10" s="431" t="s">
        <v>98</v>
      </c>
      <c r="P10" s="431"/>
      <c r="Q10" s="431"/>
      <c r="R10" s="431"/>
      <c r="S10" s="431" t="s">
        <v>177</v>
      </c>
      <c r="T10" s="431"/>
      <c r="U10" s="431"/>
      <c r="V10" s="431"/>
      <c r="W10" s="431" t="s">
        <v>178</v>
      </c>
      <c r="X10" s="431"/>
      <c r="Y10" s="431"/>
      <c r="Z10" s="431"/>
      <c r="AA10" s="431" t="s">
        <v>97</v>
      </c>
      <c r="AB10" s="431"/>
      <c r="AC10" s="431"/>
      <c r="AD10" s="431"/>
    </row>
    <row r="11" spans="1:30" ht="14.25" customHeight="1" x14ac:dyDescent="0.2">
      <c r="A11" s="206"/>
      <c r="B11" s="429"/>
      <c r="C11" s="427">
        <v>2008</v>
      </c>
      <c r="D11" s="427"/>
      <c r="E11" s="427">
        <v>2012</v>
      </c>
      <c r="F11" s="427"/>
      <c r="G11" s="427">
        <v>2008</v>
      </c>
      <c r="H11" s="427"/>
      <c r="I11" s="427">
        <v>2012</v>
      </c>
      <c r="J11" s="427"/>
      <c r="K11" s="427">
        <v>2008</v>
      </c>
      <c r="L11" s="427"/>
      <c r="M11" s="427">
        <v>2012</v>
      </c>
      <c r="N11" s="427"/>
      <c r="O11" s="427">
        <v>2008</v>
      </c>
      <c r="P11" s="427"/>
      <c r="Q11" s="427">
        <v>2012</v>
      </c>
      <c r="R11" s="427"/>
      <c r="S11" s="427">
        <v>2008</v>
      </c>
      <c r="T11" s="427"/>
      <c r="U11" s="427">
        <v>2012</v>
      </c>
      <c r="V11" s="427"/>
      <c r="W11" s="427">
        <v>2008</v>
      </c>
      <c r="X11" s="427"/>
      <c r="Y11" s="427">
        <v>2012</v>
      </c>
      <c r="Z11" s="427"/>
      <c r="AA11" s="427">
        <v>2008</v>
      </c>
      <c r="AB11" s="427"/>
      <c r="AC11" s="427">
        <v>2012</v>
      </c>
      <c r="AD11" s="427"/>
    </row>
    <row r="12" spans="1:30" ht="42" customHeight="1" thickBot="1" x14ac:dyDescent="0.25">
      <c r="A12" s="156"/>
      <c r="B12" s="388"/>
      <c r="C12" s="191" t="s">
        <v>77</v>
      </c>
      <c r="D12" s="191" t="s">
        <v>144</v>
      </c>
      <c r="E12" s="191" t="s">
        <v>77</v>
      </c>
      <c r="F12" s="191" t="s">
        <v>144</v>
      </c>
      <c r="G12" s="191" t="s">
        <v>77</v>
      </c>
      <c r="H12" s="191" t="s">
        <v>144</v>
      </c>
      <c r="I12" s="191" t="s">
        <v>77</v>
      </c>
      <c r="J12" s="191" t="s">
        <v>144</v>
      </c>
      <c r="K12" s="191" t="s">
        <v>77</v>
      </c>
      <c r="L12" s="191" t="s">
        <v>144</v>
      </c>
      <c r="M12" s="191" t="s">
        <v>77</v>
      </c>
      <c r="N12" s="191" t="s">
        <v>144</v>
      </c>
      <c r="O12" s="191" t="s">
        <v>77</v>
      </c>
      <c r="P12" s="191" t="s">
        <v>144</v>
      </c>
      <c r="Q12" s="191" t="s">
        <v>77</v>
      </c>
      <c r="R12" s="191" t="s">
        <v>144</v>
      </c>
      <c r="S12" s="191" t="s">
        <v>77</v>
      </c>
      <c r="T12" s="191" t="s">
        <v>144</v>
      </c>
      <c r="U12" s="191" t="s">
        <v>77</v>
      </c>
      <c r="V12" s="191" t="s">
        <v>144</v>
      </c>
      <c r="W12" s="191" t="s">
        <v>77</v>
      </c>
      <c r="X12" s="191" t="s">
        <v>144</v>
      </c>
      <c r="Y12" s="191" t="s">
        <v>77</v>
      </c>
      <c r="Z12" s="191" t="s">
        <v>144</v>
      </c>
      <c r="AA12" s="191" t="s">
        <v>77</v>
      </c>
      <c r="AB12" s="191" t="s">
        <v>144</v>
      </c>
      <c r="AC12" s="191" t="s">
        <v>77</v>
      </c>
      <c r="AD12" s="191" t="s">
        <v>144</v>
      </c>
    </row>
    <row r="13" spans="1:30" x14ac:dyDescent="0.2">
      <c r="B13" s="108" t="s">
        <v>67</v>
      </c>
      <c r="C13" s="263">
        <v>25.251346588134766</v>
      </c>
      <c r="D13" s="307">
        <v>2.0977308750152588</v>
      </c>
      <c r="E13" s="263">
        <v>36.247566223144531</v>
      </c>
      <c r="F13" s="307">
        <v>1.636273980140686</v>
      </c>
      <c r="G13" s="263">
        <v>40.261611938476562</v>
      </c>
      <c r="H13" s="307">
        <v>1.5972977876663208</v>
      </c>
      <c r="I13" s="263">
        <v>38.628368377685547</v>
      </c>
      <c r="J13" s="307">
        <v>1.5116298198699951</v>
      </c>
      <c r="K13" s="263">
        <v>7.9595394134521484</v>
      </c>
      <c r="L13" s="307">
        <v>0.77970743179321289</v>
      </c>
      <c r="M13" s="263">
        <v>7.0596365928649902</v>
      </c>
      <c r="N13" s="307">
        <v>0.60781925916671753</v>
      </c>
      <c r="O13" s="263">
        <v>0.30535805225372314</v>
      </c>
      <c r="P13" s="307">
        <v>0.1329541951417923</v>
      </c>
      <c r="Q13" s="263">
        <v>0.14722046256065369</v>
      </c>
      <c r="R13" s="307">
        <v>6.8141713738441467E-2</v>
      </c>
      <c r="S13" s="260">
        <v>1.9652019739151001</v>
      </c>
      <c r="T13" s="304">
        <v>0.20654433965682983</v>
      </c>
      <c r="U13" s="260">
        <v>1.6437329053878784</v>
      </c>
      <c r="V13" s="304">
        <v>0.18910318613052368</v>
      </c>
      <c r="W13" s="260">
        <v>0.8778611421585083</v>
      </c>
      <c r="X13" s="304">
        <v>0.18405771255493164</v>
      </c>
      <c r="Y13" s="260">
        <v>1.3916088342666626</v>
      </c>
      <c r="Z13" s="304">
        <v>0.23023353517055511</v>
      </c>
      <c r="AA13" s="263">
        <v>0.18449434638023376</v>
      </c>
      <c r="AB13" s="307">
        <v>6.2093239277601242E-2</v>
      </c>
      <c r="AC13" s="263">
        <v>0.12355858832597733</v>
      </c>
      <c r="AD13" s="307">
        <v>7.0223219692707062E-2</v>
      </c>
    </row>
    <row r="14" spans="1:30" x14ac:dyDescent="0.2">
      <c r="B14" s="108" t="s">
        <v>66</v>
      </c>
      <c r="C14" s="263">
        <v>12.740538597106934</v>
      </c>
      <c r="D14" s="307">
        <v>0.84657436609268188</v>
      </c>
      <c r="E14" s="263">
        <v>32.310016632080078</v>
      </c>
      <c r="F14" s="307">
        <v>1.5931626558303833</v>
      </c>
      <c r="G14" s="263">
        <v>41.833278656005859</v>
      </c>
      <c r="H14" s="307">
        <v>1.2833495140075684</v>
      </c>
      <c r="I14" s="263">
        <v>33.504165649414063</v>
      </c>
      <c r="J14" s="307">
        <v>1.4462703466415405</v>
      </c>
      <c r="K14" s="263">
        <v>7.2872295379638672</v>
      </c>
      <c r="L14" s="307">
        <v>0.66741514205932617</v>
      </c>
      <c r="M14" s="263">
        <v>5.927370548248291</v>
      </c>
      <c r="N14" s="307">
        <v>0.55143946409225464</v>
      </c>
      <c r="O14" s="263">
        <v>0.11629939824342728</v>
      </c>
      <c r="P14" s="307">
        <v>6.3870325684547424E-2</v>
      </c>
      <c r="Q14" s="263">
        <v>0.14139631390571594</v>
      </c>
      <c r="R14" s="307">
        <v>8.2594752311706543E-2</v>
      </c>
      <c r="S14" s="260">
        <v>3.4187595844268799</v>
      </c>
      <c r="T14" s="304">
        <v>0.28970634937286377</v>
      </c>
      <c r="U14" s="260">
        <v>2.7405405044555664</v>
      </c>
      <c r="V14" s="304">
        <v>0.31470772624015808</v>
      </c>
      <c r="W14" s="260">
        <v>0.94771015644073486</v>
      </c>
      <c r="X14" s="304">
        <v>0.22874641418457031</v>
      </c>
      <c r="Y14" s="260">
        <v>1.3884831666946411</v>
      </c>
      <c r="Z14" s="304">
        <v>0.25751563906669617</v>
      </c>
      <c r="AA14" s="263">
        <v>1.0671839714050293</v>
      </c>
      <c r="AB14" s="307">
        <v>0.2306525856256485</v>
      </c>
      <c r="AC14" s="263">
        <v>1.6697803735733032</v>
      </c>
      <c r="AD14" s="307">
        <v>0.30955043435096741</v>
      </c>
    </row>
    <row r="15" spans="1:30" x14ac:dyDescent="0.2">
      <c r="B15" s="108" t="s">
        <v>65</v>
      </c>
      <c r="C15" s="263">
        <v>15.750810623168945</v>
      </c>
      <c r="D15" s="307">
        <v>1.5779305696487427</v>
      </c>
      <c r="E15" s="263">
        <v>30.467914581298828</v>
      </c>
      <c r="F15" s="307">
        <v>1.5993618965148926</v>
      </c>
      <c r="G15" s="263">
        <v>38.371192932128906</v>
      </c>
      <c r="H15" s="307">
        <v>1.5487408638000488</v>
      </c>
      <c r="I15" s="263">
        <v>34.072532653808594</v>
      </c>
      <c r="J15" s="307">
        <v>1.5266352891921997</v>
      </c>
      <c r="K15" s="263">
        <v>15.515491485595703</v>
      </c>
      <c r="L15" s="307">
        <v>1.409084677696228</v>
      </c>
      <c r="M15" s="263">
        <v>15.522076606750488</v>
      </c>
      <c r="N15" s="307">
        <v>0.86131209135055542</v>
      </c>
      <c r="O15" s="263">
        <v>0.81003326177597046</v>
      </c>
      <c r="P15" s="307">
        <v>0.20899876952171326</v>
      </c>
      <c r="Q15" s="263">
        <v>0.99601876735687256</v>
      </c>
      <c r="R15" s="307">
        <v>0.21763403713703156</v>
      </c>
      <c r="S15" s="260">
        <v>2.8902642726898193</v>
      </c>
      <c r="T15" s="304">
        <v>0.58308553695678711</v>
      </c>
      <c r="U15" s="260">
        <v>2.1691551208496094</v>
      </c>
      <c r="V15" s="304">
        <v>0.27195021510124207</v>
      </c>
      <c r="W15" s="260">
        <v>0.99347716569900513</v>
      </c>
      <c r="X15" s="304">
        <v>0.14185860753059387</v>
      </c>
      <c r="Y15" s="260">
        <v>1.2992416620254517</v>
      </c>
      <c r="Z15" s="304">
        <v>0.17240497469902039</v>
      </c>
      <c r="AA15" s="263">
        <v>0.47832876443862915</v>
      </c>
      <c r="AB15" s="307">
        <v>0.16474184393882751</v>
      </c>
      <c r="AC15" s="263">
        <v>0.34611296653747559</v>
      </c>
      <c r="AD15" s="307">
        <v>0.12428319454193115</v>
      </c>
    </row>
    <row r="16" spans="1:30" x14ac:dyDescent="0.2">
      <c r="B16" s="108" t="s">
        <v>64</v>
      </c>
      <c r="C16" s="263">
        <v>35.462474822998047</v>
      </c>
      <c r="D16" s="307">
        <v>2.103452205657959</v>
      </c>
      <c r="E16" s="263">
        <v>53.753875732421875</v>
      </c>
      <c r="F16" s="307">
        <v>1.4674715995788574</v>
      </c>
      <c r="G16" s="263">
        <v>26.010402679443359</v>
      </c>
      <c r="H16" s="307">
        <v>1.2547646760940552</v>
      </c>
      <c r="I16" s="263">
        <v>21.232391357421875</v>
      </c>
      <c r="J16" s="307">
        <v>0.96121954917907715</v>
      </c>
      <c r="K16" s="263">
        <v>9.1886529922485352</v>
      </c>
      <c r="L16" s="307">
        <v>0.88259726762771606</v>
      </c>
      <c r="M16" s="263">
        <v>8.456547737121582</v>
      </c>
      <c r="N16" s="307">
        <v>0.6927306056022644</v>
      </c>
      <c r="O16" s="263">
        <v>3.2400534152984619</v>
      </c>
      <c r="P16" s="307">
        <v>0.50896477699279785</v>
      </c>
      <c r="Q16" s="263">
        <v>1.8443825244903564</v>
      </c>
      <c r="R16" s="307">
        <v>0.35454767942428589</v>
      </c>
      <c r="S16" s="260">
        <v>2.2924613952636719</v>
      </c>
      <c r="T16" s="304">
        <v>0.30303257703781128</v>
      </c>
      <c r="U16" s="260">
        <v>1.0851204395294189</v>
      </c>
      <c r="V16" s="304">
        <v>0.1696162074804306</v>
      </c>
      <c r="W16" s="260">
        <v>0.43833339214324951</v>
      </c>
      <c r="X16" s="304">
        <v>0.10190616548061371</v>
      </c>
      <c r="Y16" s="260">
        <v>1.062091588973999</v>
      </c>
      <c r="Z16" s="304">
        <v>0.19388733804225922</v>
      </c>
      <c r="AA16" s="263">
        <v>8.3585731685161591E-2</v>
      </c>
      <c r="AB16" s="307">
        <v>5.3009647876024246E-2</v>
      </c>
      <c r="AC16" s="263">
        <v>0.37226170301437378</v>
      </c>
      <c r="AD16" s="307">
        <v>0.20244026184082031</v>
      </c>
    </row>
    <row r="17" spans="2:30" x14ac:dyDescent="0.2">
      <c r="B17" s="108" t="s">
        <v>63</v>
      </c>
      <c r="C17" s="263">
        <v>6.6360988616943359</v>
      </c>
      <c r="D17" s="307">
        <v>0.82258713245391846</v>
      </c>
      <c r="E17" s="263">
        <v>24.410346984863281</v>
      </c>
      <c r="F17" s="307">
        <v>1.4472265243530273</v>
      </c>
      <c r="G17" s="263">
        <v>57.420902252197266</v>
      </c>
      <c r="H17" s="307">
        <v>1.5097954273223877</v>
      </c>
      <c r="I17" s="263">
        <v>49.644306182861328</v>
      </c>
      <c r="J17" s="307">
        <v>1.5344691276550293</v>
      </c>
      <c r="K17" s="263">
        <v>6.5715732574462891</v>
      </c>
      <c r="L17" s="307">
        <v>0.57251352071762085</v>
      </c>
      <c r="M17" s="263">
        <v>5.6271471977233887</v>
      </c>
      <c r="N17" s="307">
        <v>0.59067010879516602</v>
      </c>
      <c r="O17" s="263">
        <v>5.5624626576900482E-2</v>
      </c>
      <c r="P17" s="307">
        <v>3.5780355334281921E-2</v>
      </c>
      <c r="Q17" s="263">
        <v>4.7831293195486069E-2</v>
      </c>
      <c r="R17" s="307">
        <v>2.8806013986468315E-2</v>
      </c>
      <c r="S17" s="260">
        <v>2.0919809341430664</v>
      </c>
      <c r="T17" s="304">
        <v>0.27064374089241028</v>
      </c>
      <c r="U17" s="260">
        <v>1.9036086797714233</v>
      </c>
      <c r="V17" s="304">
        <v>0.27915403246879578</v>
      </c>
      <c r="W17" s="260">
        <v>1.337797999382019</v>
      </c>
      <c r="X17" s="304">
        <v>0.19572249054908752</v>
      </c>
      <c r="Y17" s="260">
        <v>1.7295082807540894</v>
      </c>
      <c r="Z17" s="304">
        <v>0.28386181592941284</v>
      </c>
      <c r="AA17" s="263">
        <v>2.6129169464111328</v>
      </c>
      <c r="AB17" s="307">
        <v>0.43381384015083313</v>
      </c>
      <c r="AC17" s="263">
        <v>2.2320687770843506</v>
      </c>
      <c r="AD17" s="307">
        <v>0.31069612503051758</v>
      </c>
    </row>
    <row r="18" spans="2:30" x14ac:dyDescent="0.2">
      <c r="B18" s="108" t="s">
        <v>62</v>
      </c>
      <c r="C18" s="263">
        <v>31.021091461181641</v>
      </c>
      <c r="D18" s="307">
        <v>1.7638907432556152</v>
      </c>
      <c r="E18" s="263">
        <v>39.041622161865234</v>
      </c>
      <c r="F18" s="307">
        <v>1.4381777048110962</v>
      </c>
      <c r="G18" s="263">
        <v>40.165637969970703</v>
      </c>
      <c r="H18" s="307">
        <v>1.6601419448852539</v>
      </c>
      <c r="I18" s="263">
        <v>35.746246337890625</v>
      </c>
      <c r="J18" s="307">
        <v>1.3516964912414551</v>
      </c>
      <c r="K18" s="263">
        <v>8.1148405075073242</v>
      </c>
      <c r="L18" s="307">
        <v>0.81530267000198364</v>
      </c>
      <c r="M18" s="263">
        <v>7.2351164817810059</v>
      </c>
      <c r="N18" s="307">
        <v>0.64150702953338623</v>
      </c>
      <c r="O18" s="263">
        <v>0.57720422744750977</v>
      </c>
      <c r="P18" s="307">
        <v>0.18816164135932922</v>
      </c>
      <c r="Q18" s="263">
        <v>1.0416303873062134</v>
      </c>
      <c r="R18" s="307">
        <v>0.24018359184265137</v>
      </c>
      <c r="S18" s="260">
        <v>1.6005879640579224</v>
      </c>
      <c r="T18" s="304">
        <v>0.32242041826248169</v>
      </c>
      <c r="U18" s="260">
        <v>1.1697485446929932</v>
      </c>
      <c r="V18" s="304">
        <v>0.15769524872303009</v>
      </c>
      <c r="W18" s="260">
        <v>1.1295943260192871</v>
      </c>
      <c r="X18" s="304">
        <v>0.25227436423301697</v>
      </c>
      <c r="Y18" s="260">
        <v>0.73751318454742432</v>
      </c>
      <c r="Z18" s="304">
        <v>0.12376030534505844</v>
      </c>
      <c r="AA18" s="263">
        <v>0.39038729667663574</v>
      </c>
      <c r="AB18" s="307">
        <v>0.13568851351737976</v>
      </c>
      <c r="AC18" s="263">
        <v>0.44065070152282715</v>
      </c>
      <c r="AD18" s="307">
        <v>0.14151954650878906</v>
      </c>
    </row>
    <row r="19" spans="2:30" x14ac:dyDescent="0.2">
      <c r="B19" s="108" t="s">
        <v>61</v>
      </c>
      <c r="C19" s="263">
        <v>30.220800399780273</v>
      </c>
      <c r="D19" s="307">
        <v>2.4714798927307129</v>
      </c>
      <c r="E19" s="263">
        <v>61.126167297363281</v>
      </c>
      <c r="F19" s="307">
        <v>1.7133914232254028</v>
      </c>
      <c r="G19" s="263">
        <v>7.9336023330688477</v>
      </c>
      <c r="H19" s="307">
        <v>0.74323409795761108</v>
      </c>
      <c r="I19" s="263">
        <v>7.6022891998291016</v>
      </c>
      <c r="J19" s="307">
        <v>0.86416465044021606</v>
      </c>
      <c r="K19" s="263">
        <v>5.6362824440002441</v>
      </c>
      <c r="L19" s="307">
        <v>0.73990249633789063</v>
      </c>
      <c r="M19" s="263">
        <v>4.3341116905212402</v>
      </c>
      <c r="N19" s="307">
        <v>0.4971047043800354</v>
      </c>
      <c r="O19" s="263">
        <v>0.31429564952850342</v>
      </c>
      <c r="P19" s="307">
        <v>0.13298660516738892</v>
      </c>
      <c r="Q19" s="263">
        <v>0.41033151745796204</v>
      </c>
      <c r="R19" s="307">
        <v>0.21603840589523315</v>
      </c>
      <c r="S19" s="260">
        <v>1.0300774574279785</v>
      </c>
      <c r="T19" s="304">
        <v>0.16254094243049622</v>
      </c>
      <c r="U19" s="260">
        <v>0.98550647497177124</v>
      </c>
      <c r="V19" s="304">
        <v>0.1760173887014389</v>
      </c>
      <c r="W19" s="260">
        <v>5.1845818758010864E-2</v>
      </c>
      <c r="X19" s="304">
        <v>2.4371577426791191E-2</v>
      </c>
      <c r="Y19" s="260">
        <v>0.1434580534696579</v>
      </c>
      <c r="Z19" s="304">
        <v>4.6933390200138092E-2</v>
      </c>
      <c r="AA19" s="263">
        <v>3.6908197402954102</v>
      </c>
      <c r="AB19" s="307">
        <v>1.1518644094467163</v>
      </c>
      <c r="AC19" s="263">
        <v>0.45562988519668579</v>
      </c>
      <c r="AD19" s="307">
        <v>0.1681285947561264</v>
      </c>
    </row>
    <row r="20" spans="2:30" x14ac:dyDescent="0.2">
      <c r="B20" s="108" t="s">
        <v>60</v>
      </c>
      <c r="C20" s="263">
        <v>12.700581550598145</v>
      </c>
      <c r="D20" s="307">
        <v>1.5726977586746216</v>
      </c>
      <c r="E20" s="263">
        <v>33.470237731933594</v>
      </c>
      <c r="F20" s="307">
        <v>1.5399304628372192</v>
      </c>
      <c r="G20" s="263">
        <v>42.627693176269531</v>
      </c>
      <c r="H20" s="307">
        <v>1.8045276403427124</v>
      </c>
      <c r="I20" s="263">
        <v>40.137298583984375</v>
      </c>
      <c r="J20" s="307">
        <v>1.3815954923629761</v>
      </c>
      <c r="K20" s="263">
        <v>4.6515803337097168</v>
      </c>
      <c r="L20" s="307">
        <v>0.92365431785583496</v>
      </c>
      <c r="M20" s="263">
        <v>4.1043353080749512</v>
      </c>
      <c r="N20" s="307">
        <v>0.48917672038078308</v>
      </c>
      <c r="O20" s="263">
        <v>0.61754655838012695</v>
      </c>
      <c r="P20" s="307">
        <v>0.24601949751377106</v>
      </c>
      <c r="Q20" s="263">
        <v>0.43741640448570251</v>
      </c>
      <c r="R20" s="307">
        <v>0.14589968323707581</v>
      </c>
      <c r="S20" s="260">
        <v>2.1347858905792236</v>
      </c>
      <c r="T20" s="304">
        <v>0.25052863359451294</v>
      </c>
      <c r="U20" s="260">
        <v>1.5270934104919434</v>
      </c>
      <c r="V20" s="304">
        <v>0.22216334939002991</v>
      </c>
      <c r="W20" s="260">
        <v>1.141992449760437</v>
      </c>
      <c r="X20" s="304">
        <v>0.24330666661262512</v>
      </c>
      <c r="Y20" s="260">
        <v>1.0708683729171753</v>
      </c>
      <c r="Z20" s="304">
        <v>0.17454701662063599</v>
      </c>
      <c r="AA20" s="263">
        <v>6.4994029998779297</v>
      </c>
      <c r="AB20" s="307">
        <v>0.61251252889633179</v>
      </c>
      <c r="AC20" s="263">
        <v>5.6886019706726074</v>
      </c>
      <c r="AD20" s="307">
        <v>0.55235856771469116</v>
      </c>
    </row>
    <row r="21" spans="2:30" x14ac:dyDescent="0.2">
      <c r="B21" s="108" t="s">
        <v>59</v>
      </c>
      <c r="C21" s="263">
        <v>7.2614831924438477</v>
      </c>
      <c r="D21" s="307">
        <v>0.55938339233398438</v>
      </c>
      <c r="E21" s="263">
        <v>25.970453262329102</v>
      </c>
      <c r="F21" s="307">
        <v>1.1961865425109863</v>
      </c>
      <c r="G21" s="263">
        <v>35.663532257080078</v>
      </c>
      <c r="H21" s="307">
        <v>0.97002404928207397</v>
      </c>
      <c r="I21" s="263">
        <v>33.533592224121094</v>
      </c>
      <c r="J21" s="307">
        <v>1.2366178035736084</v>
      </c>
      <c r="K21" s="263">
        <v>12.287344932556152</v>
      </c>
      <c r="L21" s="307">
        <v>0.63356935977935791</v>
      </c>
      <c r="M21" s="263">
        <v>12.677985191345215</v>
      </c>
      <c r="N21" s="307">
        <v>0.77526640892028809</v>
      </c>
      <c r="O21" s="263">
        <v>1.1441628932952881</v>
      </c>
      <c r="P21" s="307">
        <v>0.23085081577301025</v>
      </c>
      <c r="Q21" s="263">
        <v>0.95996761322021484</v>
      </c>
      <c r="R21" s="307">
        <v>0.28451898694038391</v>
      </c>
      <c r="S21" s="260">
        <v>3.0708675384521484</v>
      </c>
      <c r="T21" s="304">
        <v>0.2325403243303299</v>
      </c>
      <c r="U21" s="260">
        <v>1.5761070251464844</v>
      </c>
      <c r="V21" s="304">
        <v>0.21194243431091309</v>
      </c>
      <c r="W21" s="260">
        <v>1.5663713216781616</v>
      </c>
      <c r="X21" s="304">
        <v>0.24052360653877258</v>
      </c>
      <c r="Y21" s="260">
        <v>1.0629674196243286</v>
      </c>
      <c r="Z21" s="304">
        <v>0.15641739964485168</v>
      </c>
      <c r="AA21" s="263">
        <v>2.6617844104766846</v>
      </c>
      <c r="AB21" s="307">
        <v>0.36166572570800781</v>
      </c>
      <c r="AC21" s="263">
        <v>0.86264693737030029</v>
      </c>
      <c r="AD21" s="307">
        <v>0.19879025220870972</v>
      </c>
    </row>
    <row r="22" spans="2:30" x14ac:dyDescent="0.2">
      <c r="B22" s="108" t="s">
        <v>58</v>
      </c>
      <c r="C22" s="263">
        <v>15.341569900512695</v>
      </c>
      <c r="D22" s="307">
        <v>1.4738020896911621</v>
      </c>
      <c r="E22" s="263">
        <v>43.685073852539063</v>
      </c>
      <c r="F22" s="307">
        <v>1.6812771558761597</v>
      </c>
      <c r="G22" s="263">
        <v>32.521121978759766</v>
      </c>
      <c r="H22" s="307">
        <v>1.9136060476303101</v>
      </c>
      <c r="I22" s="263">
        <v>26.158470153808594</v>
      </c>
      <c r="J22" s="307">
        <v>1.5692552328109741</v>
      </c>
      <c r="K22" s="263">
        <v>10.193009376525879</v>
      </c>
      <c r="L22" s="307">
        <v>0.7388002872467041</v>
      </c>
      <c r="M22" s="263">
        <v>10.046847343444824</v>
      </c>
      <c r="N22" s="307">
        <v>0.70196163654327393</v>
      </c>
      <c r="O22" s="263">
        <v>1.4744271039962769</v>
      </c>
      <c r="P22" s="307">
        <v>0.70072507858276367</v>
      </c>
      <c r="Q22" s="263">
        <v>0.38878044486045837</v>
      </c>
      <c r="R22" s="307">
        <v>0.25940003991127014</v>
      </c>
      <c r="S22" s="258">
        <v>1.7950797080993652</v>
      </c>
      <c r="T22" s="287">
        <v>0.23288330435752869</v>
      </c>
      <c r="U22" s="258">
        <v>1.5007311105728149</v>
      </c>
      <c r="V22" s="287">
        <v>0.18702565133571625</v>
      </c>
      <c r="W22" s="258">
        <v>0.33821851015090942</v>
      </c>
      <c r="X22" s="287">
        <v>0.10350620001554489</v>
      </c>
      <c r="Y22" s="258">
        <v>0.35426881909370422</v>
      </c>
      <c r="Z22" s="287">
        <v>0.11383688449859619</v>
      </c>
      <c r="AA22" s="263">
        <v>1.0966701507568359</v>
      </c>
      <c r="AB22" s="307">
        <v>0.46559241414070129</v>
      </c>
      <c r="AC22" s="263">
        <v>4.7686673700809479E-2</v>
      </c>
      <c r="AD22" s="307">
        <v>2.7848329395055771E-2</v>
      </c>
    </row>
    <row r="23" spans="2:30" x14ac:dyDescent="0.2">
      <c r="B23" s="108" t="s">
        <v>57</v>
      </c>
      <c r="C23" s="263">
        <v>26.020181655883789</v>
      </c>
      <c r="D23" s="307">
        <v>1.8198665380477905</v>
      </c>
      <c r="E23" s="263">
        <v>47.756580352783203</v>
      </c>
      <c r="F23" s="307">
        <v>1.2873821258544922</v>
      </c>
      <c r="G23" s="263">
        <v>30.247003555297852</v>
      </c>
      <c r="H23" s="307">
        <v>1.4348858594894409</v>
      </c>
      <c r="I23" s="263">
        <v>26.567607879638672</v>
      </c>
      <c r="J23" s="307">
        <v>1.1950631141662598</v>
      </c>
      <c r="K23" s="263">
        <v>4.5819563865661621</v>
      </c>
      <c r="L23" s="307">
        <v>0.7255517840385437</v>
      </c>
      <c r="M23" s="263">
        <v>4.4000139236450195</v>
      </c>
      <c r="N23" s="307">
        <v>0.51950263977050781</v>
      </c>
      <c r="O23" s="263">
        <v>0.25976207852363586</v>
      </c>
      <c r="P23" s="307">
        <v>0.12517882883548737</v>
      </c>
      <c r="Q23" s="263">
        <v>6.9855183362960815E-2</v>
      </c>
      <c r="R23" s="307">
        <v>4.9762655049562454E-2</v>
      </c>
      <c r="S23" s="258">
        <v>1.9204905033111572</v>
      </c>
      <c r="T23" s="287">
        <v>0.21690255403518677</v>
      </c>
      <c r="U23" s="258">
        <v>1.4012759923934937</v>
      </c>
      <c r="V23" s="287">
        <v>0.17023098468780518</v>
      </c>
      <c r="W23" s="258">
        <v>0.31249901652336121</v>
      </c>
      <c r="X23" s="287">
        <v>7.006826251745224E-2</v>
      </c>
      <c r="Y23" s="258">
        <v>0.54340219497680664</v>
      </c>
      <c r="Z23" s="287">
        <v>0.12670046091079712</v>
      </c>
      <c r="AA23" s="263">
        <v>0.47945356369018555</v>
      </c>
      <c r="AB23" s="307">
        <v>0.19818437099456787</v>
      </c>
      <c r="AC23" s="263">
        <v>0.21734680235385895</v>
      </c>
      <c r="AD23" s="307">
        <v>0.12511797249317169</v>
      </c>
    </row>
    <row r="24" spans="2:30" x14ac:dyDescent="0.2">
      <c r="B24" s="108" t="s">
        <v>56</v>
      </c>
      <c r="C24" s="263">
        <v>21.876127243041992</v>
      </c>
      <c r="D24" s="307">
        <v>2.3286359310150146</v>
      </c>
      <c r="E24" s="263">
        <v>55.626380920410156</v>
      </c>
      <c r="F24" s="307">
        <v>1.5485138893127441</v>
      </c>
      <c r="G24" s="263">
        <v>10.814977645874023</v>
      </c>
      <c r="H24" s="307">
        <v>0.83721292018890381</v>
      </c>
      <c r="I24" s="263">
        <v>10.546218872070312</v>
      </c>
      <c r="J24" s="307">
        <v>0.78140366077423096</v>
      </c>
      <c r="K24" s="263">
        <v>8.6692075729370117</v>
      </c>
      <c r="L24" s="307">
        <v>0.73672568798065186</v>
      </c>
      <c r="M24" s="263">
        <v>6.6088719367980957</v>
      </c>
      <c r="N24" s="307">
        <v>0.64438027143478394</v>
      </c>
      <c r="O24" s="263">
        <v>0.65129637718200684</v>
      </c>
      <c r="P24" s="307">
        <v>0.198973149061203</v>
      </c>
      <c r="Q24" s="263">
        <v>0.61907356977462769</v>
      </c>
      <c r="R24" s="307">
        <v>0.23023733496665955</v>
      </c>
      <c r="S24" s="258">
        <v>1.7872071266174316</v>
      </c>
      <c r="T24" s="287">
        <v>0.27360835671424866</v>
      </c>
      <c r="U24" s="258">
        <v>0.91421699523925781</v>
      </c>
      <c r="V24" s="287">
        <v>0.14676472544670105</v>
      </c>
      <c r="W24" s="258">
        <v>0.16081027686595917</v>
      </c>
      <c r="X24" s="287">
        <v>4.7127615660429001E-2</v>
      </c>
      <c r="Y24" s="258">
        <v>0.12236539274454117</v>
      </c>
      <c r="Z24" s="287">
        <v>4.5272018760442734E-2</v>
      </c>
      <c r="AA24" s="263">
        <v>0.17612414062023163</v>
      </c>
      <c r="AB24" s="307">
        <v>7.2335846722126007E-2</v>
      </c>
      <c r="AC24" s="263">
        <v>0.18036697804927826</v>
      </c>
      <c r="AD24" s="307">
        <v>0.13912650942802429</v>
      </c>
    </row>
    <row r="25" spans="2:30" x14ac:dyDescent="0.2">
      <c r="B25" s="108" t="s">
        <v>55</v>
      </c>
      <c r="C25" s="263">
        <v>27.008476257324219</v>
      </c>
      <c r="D25" s="307">
        <v>3.1033251285552979</v>
      </c>
      <c r="E25" s="263">
        <v>56.903003692626953</v>
      </c>
      <c r="F25" s="307">
        <v>1.9104337692260742</v>
      </c>
      <c r="G25" s="263">
        <v>15.31035327911377</v>
      </c>
      <c r="H25" s="307">
        <v>1.3694664239883423</v>
      </c>
      <c r="I25" s="263">
        <v>14.748348236083984</v>
      </c>
      <c r="J25" s="307">
        <v>1.320233941078186</v>
      </c>
      <c r="K25" s="263">
        <v>7.455909252166748</v>
      </c>
      <c r="L25" s="307">
        <v>0.83092749118804932</v>
      </c>
      <c r="M25" s="263">
        <v>7.034386157989502</v>
      </c>
      <c r="N25" s="307">
        <v>0.85792911052703857</v>
      </c>
      <c r="O25" s="263">
        <v>0.5677565336227417</v>
      </c>
      <c r="P25" s="307">
        <v>0.20053726434707642</v>
      </c>
      <c r="Q25" s="263">
        <v>0.39629125595092773</v>
      </c>
      <c r="R25" s="307">
        <v>0.13214088976383209</v>
      </c>
      <c r="S25" s="260">
        <v>1.6301069259643555</v>
      </c>
      <c r="T25" s="304">
        <v>0.28317821025848389</v>
      </c>
      <c r="U25" s="260">
        <v>1.1399493217468262</v>
      </c>
      <c r="V25" s="304">
        <v>0.17682060599327087</v>
      </c>
      <c r="W25" s="260">
        <v>0.16991031169891357</v>
      </c>
      <c r="X25" s="304">
        <v>4.8594892024993896E-2</v>
      </c>
      <c r="Y25" s="260">
        <v>0.53845638036727905</v>
      </c>
      <c r="Z25" s="304">
        <v>0.10474751144647598</v>
      </c>
      <c r="AA25" s="263">
        <v>0.45074969530105591</v>
      </c>
      <c r="AB25" s="307">
        <v>0.14935089647769928</v>
      </c>
      <c r="AC25" s="263">
        <v>0.58169275522232056</v>
      </c>
      <c r="AD25" s="307">
        <v>0.23672232031822205</v>
      </c>
    </row>
    <row r="26" spans="2:30" x14ac:dyDescent="0.2">
      <c r="B26" s="108" t="s">
        <v>54</v>
      </c>
      <c r="C26" s="263">
        <v>15.990268707275391</v>
      </c>
      <c r="D26" s="307">
        <v>1.1183052062988281</v>
      </c>
      <c r="E26" s="263">
        <v>30.833375930786133</v>
      </c>
      <c r="F26" s="307">
        <v>1.5671722888946533</v>
      </c>
      <c r="G26" s="263">
        <v>43.0235595703125</v>
      </c>
      <c r="H26" s="307">
        <v>1.3939636945724487</v>
      </c>
      <c r="I26" s="263">
        <v>37.872512817382812</v>
      </c>
      <c r="J26" s="307">
        <v>1.5728754997253418</v>
      </c>
      <c r="K26" s="263">
        <v>2.7399587631225586</v>
      </c>
      <c r="L26" s="307">
        <v>0.40116822719573975</v>
      </c>
      <c r="M26" s="263">
        <v>2.5499117374420166</v>
      </c>
      <c r="N26" s="307">
        <v>0.50810468196868896</v>
      </c>
      <c r="O26" s="263">
        <v>0.17746512591838837</v>
      </c>
      <c r="P26" s="307">
        <v>0.10081480443477631</v>
      </c>
      <c r="Q26" s="263">
        <v>1.2910946272313595E-2</v>
      </c>
      <c r="R26" s="307">
        <v>1.2926294468343258E-2</v>
      </c>
      <c r="S26" s="260">
        <v>2.9098148345947266</v>
      </c>
      <c r="T26" s="304">
        <v>0.26049190759658813</v>
      </c>
      <c r="U26" s="260">
        <v>2.6050376892089844</v>
      </c>
      <c r="V26" s="304">
        <v>0.37757864594459534</v>
      </c>
      <c r="W26" s="260">
        <v>0.78296762704849243</v>
      </c>
      <c r="X26" s="304">
        <v>0.13937631249427795</v>
      </c>
      <c r="Y26" s="260">
        <v>2.0011184215545654</v>
      </c>
      <c r="Z26" s="304">
        <v>0.55051857233047485</v>
      </c>
      <c r="AA26" s="263">
        <v>0.42707076668739319</v>
      </c>
      <c r="AB26" s="307">
        <v>0.10388576239347458</v>
      </c>
      <c r="AC26" s="263">
        <v>0.3971615731716156</v>
      </c>
      <c r="AD26" s="307">
        <v>0.11835087835788727</v>
      </c>
    </row>
    <row r="27" spans="2:30" x14ac:dyDescent="0.2">
      <c r="B27" s="108" t="s">
        <v>53</v>
      </c>
      <c r="C27" s="263">
        <v>12.950037002563477</v>
      </c>
      <c r="D27" s="307">
        <v>0.94187247753143311</v>
      </c>
      <c r="E27" s="263">
        <v>34.900203704833984</v>
      </c>
      <c r="F27" s="307">
        <v>1.349699854850769</v>
      </c>
      <c r="G27" s="263">
        <v>30.296770095825195</v>
      </c>
      <c r="H27" s="307">
        <v>1.0573426485061646</v>
      </c>
      <c r="I27" s="263">
        <v>26.691612243652344</v>
      </c>
      <c r="J27" s="307">
        <v>1.2290705442428589</v>
      </c>
      <c r="K27" s="263">
        <v>5.6328678131103516</v>
      </c>
      <c r="L27" s="307">
        <v>0.43464574217796326</v>
      </c>
      <c r="M27" s="263">
        <v>4.7676615715026855</v>
      </c>
      <c r="N27" s="307">
        <v>0.62347060441970825</v>
      </c>
      <c r="O27" s="263">
        <v>0.4106563925743103</v>
      </c>
      <c r="P27" s="307">
        <v>0.13827291131019592</v>
      </c>
      <c r="Q27" s="263">
        <v>0.39577004313468933</v>
      </c>
      <c r="R27" s="307">
        <v>0.15321426093578339</v>
      </c>
      <c r="S27" s="260">
        <v>2.4897007942199707</v>
      </c>
      <c r="T27" s="304">
        <v>0.21422050893306732</v>
      </c>
      <c r="U27" s="260">
        <v>1.5968064069747925</v>
      </c>
      <c r="V27" s="304">
        <v>0.20069856941699982</v>
      </c>
      <c r="W27" s="260">
        <v>0.24443881213665009</v>
      </c>
      <c r="X27" s="304">
        <v>8.3074875175952911E-2</v>
      </c>
      <c r="Y27" s="260">
        <v>0.36866366863250732</v>
      </c>
      <c r="Z27" s="304">
        <v>0.10025333613157272</v>
      </c>
      <c r="AA27" s="263">
        <v>5.3953695297241211</v>
      </c>
      <c r="AB27" s="307">
        <v>0.5642058253288269</v>
      </c>
      <c r="AC27" s="263">
        <v>5.9317440986633301</v>
      </c>
      <c r="AD27" s="307">
        <v>0.66964858770370483</v>
      </c>
    </row>
    <row r="28" spans="2:30" x14ac:dyDescent="0.2">
      <c r="B28" s="108" t="s">
        <v>52</v>
      </c>
      <c r="C28" s="263">
        <v>17.899694442749023</v>
      </c>
      <c r="D28" s="307">
        <v>1.8472135066986084</v>
      </c>
      <c r="E28" s="263">
        <v>44.956310272216797</v>
      </c>
      <c r="F28" s="307">
        <v>2.1654222011566162</v>
      </c>
      <c r="G28" s="263">
        <v>18.225212097167969</v>
      </c>
      <c r="H28" s="307">
        <v>1.4244985580444336</v>
      </c>
      <c r="I28" s="263">
        <v>17.494455337524414</v>
      </c>
      <c r="J28" s="307">
        <v>1.3282564878463745</v>
      </c>
      <c r="K28" s="263">
        <v>4.9220361709594727</v>
      </c>
      <c r="L28" s="307">
        <v>0.74817377328872681</v>
      </c>
      <c r="M28" s="263">
        <v>6.5270566940307617</v>
      </c>
      <c r="N28" s="307">
        <v>0.83060914278030396</v>
      </c>
      <c r="O28" s="263">
        <v>0.369413822889328</v>
      </c>
      <c r="P28" s="307">
        <v>0.19853579998016357</v>
      </c>
      <c r="Q28" s="263">
        <v>0.46803808212280273</v>
      </c>
      <c r="R28" s="307">
        <v>0.23709684610366821</v>
      </c>
      <c r="S28" s="260">
        <v>1.807820200920105</v>
      </c>
      <c r="T28" s="304">
        <v>0.30305773019790649</v>
      </c>
      <c r="U28" s="260">
        <v>1.0907338857650757</v>
      </c>
      <c r="V28" s="304">
        <v>0.22003099322319031</v>
      </c>
      <c r="W28" s="260">
        <v>0.15952639281749725</v>
      </c>
      <c r="X28" s="304">
        <v>6.5546862781047821E-2</v>
      </c>
      <c r="Y28" s="260">
        <v>0.68866366147994995</v>
      </c>
      <c r="Z28" s="304">
        <v>0.20510438084602356</v>
      </c>
      <c r="AA28" s="263">
        <v>0.99909913539886475</v>
      </c>
      <c r="AB28" s="307">
        <v>0.48752719163894653</v>
      </c>
      <c r="AC28" s="263">
        <v>0.21147447824478149</v>
      </c>
      <c r="AD28" s="307">
        <v>9.8892942070960999E-2</v>
      </c>
    </row>
    <row r="29" spans="2:30" x14ac:dyDescent="0.2">
      <c r="B29" s="108" t="s">
        <v>51</v>
      </c>
      <c r="C29" s="263">
        <v>27.33348274230957</v>
      </c>
      <c r="D29" s="307">
        <v>1.3531544208526611</v>
      </c>
      <c r="E29" s="263">
        <v>43.931743621826172</v>
      </c>
      <c r="F29" s="307">
        <v>1.5042405128479004</v>
      </c>
      <c r="G29" s="263">
        <v>24.242269515991211</v>
      </c>
      <c r="H29" s="307">
        <v>1.2781809568405151</v>
      </c>
      <c r="I29" s="263">
        <v>25.001672744750977</v>
      </c>
      <c r="J29" s="307">
        <v>1.3061604499816895</v>
      </c>
      <c r="K29" s="263">
        <v>6.3517460823059082</v>
      </c>
      <c r="L29" s="307">
        <v>0.59430021047592163</v>
      </c>
      <c r="M29" s="263">
        <v>6.7343897819519043</v>
      </c>
      <c r="N29" s="307">
        <v>0.67510730028152466</v>
      </c>
      <c r="O29" s="263">
        <v>0.66363054513931274</v>
      </c>
      <c r="P29" s="307">
        <v>0.28003188967704773</v>
      </c>
      <c r="Q29" s="263">
        <v>0.30817097425460815</v>
      </c>
      <c r="R29" s="307">
        <v>0.13680863380432129</v>
      </c>
      <c r="S29" s="260">
        <v>1.8782747983932495</v>
      </c>
      <c r="T29" s="304">
        <v>0.20343728363513947</v>
      </c>
      <c r="U29" s="260">
        <v>1.2713736295700073</v>
      </c>
      <c r="V29" s="304">
        <v>0.25228777527809143</v>
      </c>
      <c r="W29" s="260">
        <v>0.57874095439910889</v>
      </c>
      <c r="X29" s="304">
        <v>0.1344456672668457</v>
      </c>
      <c r="Y29" s="260">
        <v>0.33037179708480835</v>
      </c>
      <c r="Z29" s="304">
        <v>8.2159072160720825E-2</v>
      </c>
      <c r="AA29" s="263">
        <v>0.53985452651977539</v>
      </c>
      <c r="AB29" s="307">
        <v>0.21818222105503082</v>
      </c>
      <c r="AC29" s="263">
        <v>0.12242777645587921</v>
      </c>
      <c r="AD29" s="307">
        <v>5.2884574979543686E-2</v>
      </c>
    </row>
    <row r="30" spans="2:30" x14ac:dyDescent="0.2">
      <c r="B30" s="108" t="s">
        <v>50</v>
      </c>
      <c r="C30" s="263">
        <v>30.020444869995117</v>
      </c>
      <c r="D30" s="307">
        <v>1.7771588563919067</v>
      </c>
      <c r="E30" s="263">
        <v>48.60491943359375</v>
      </c>
      <c r="F30" s="307">
        <v>1.5527678728103638</v>
      </c>
      <c r="G30" s="263">
        <v>26.705301284790039</v>
      </c>
      <c r="H30" s="307">
        <v>1.3734896183013916</v>
      </c>
      <c r="I30" s="263">
        <v>21.681875228881836</v>
      </c>
      <c r="J30" s="307">
        <v>1.1197735071182251</v>
      </c>
      <c r="K30" s="263">
        <v>10.123560905456543</v>
      </c>
      <c r="L30" s="307">
        <v>0.80816316604614258</v>
      </c>
      <c r="M30" s="263">
        <v>8.8647661209106445</v>
      </c>
      <c r="N30" s="307">
        <v>0.70879483222961426</v>
      </c>
      <c r="O30" s="263">
        <v>0.43126583099365234</v>
      </c>
      <c r="P30" s="307">
        <v>0.29494249820709229</v>
      </c>
      <c r="Q30" s="263">
        <v>0.3865618109703064</v>
      </c>
      <c r="R30" s="307">
        <v>0.14513437449932098</v>
      </c>
      <c r="S30" s="260">
        <v>1.744426965713501</v>
      </c>
      <c r="T30" s="304">
        <v>0.25145769119262695</v>
      </c>
      <c r="U30" s="260">
        <v>1.3304678201675415</v>
      </c>
      <c r="V30" s="304">
        <v>0.20859962701797485</v>
      </c>
      <c r="W30" s="260">
        <v>0.3488290011882782</v>
      </c>
      <c r="X30" s="304">
        <v>0.12334053218364716</v>
      </c>
      <c r="Y30" s="260">
        <v>0.60758942365646362</v>
      </c>
      <c r="Z30" s="304">
        <v>0.11421841382980347</v>
      </c>
      <c r="AA30" s="263">
        <v>0.33341321349143982</v>
      </c>
      <c r="AB30" s="307">
        <v>9.9951334297657013E-2</v>
      </c>
      <c r="AC30" s="263">
        <v>0.20218566060066223</v>
      </c>
      <c r="AD30" s="307">
        <v>7.7754981815814972E-2</v>
      </c>
    </row>
    <row r="31" spans="2:30" x14ac:dyDescent="0.2">
      <c r="B31" s="108" t="s">
        <v>49</v>
      </c>
      <c r="C31" s="263">
        <v>9.9122562408447266</v>
      </c>
      <c r="D31" s="307">
        <v>0.95177900791168213</v>
      </c>
      <c r="E31" s="263">
        <v>21.678510665893555</v>
      </c>
      <c r="F31" s="307">
        <v>1.4397380352020264</v>
      </c>
      <c r="G31" s="263">
        <v>50.947463989257813</v>
      </c>
      <c r="H31" s="307">
        <v>1.3598830699920654</v>
      </c>
      <c r="I31" s="263">
        <v>50.199337005615234</v>
      </c>
      <c r="J31" s="307">
        <v>1.3492624759674072</v>
      </c>
      <c r="K31" s="263">
        <v>3.8477554321289062</v>
      </c>
      <c r="L31" s="307">
        <v>0.46698707342147827</v>
      </c>
      <c r="M31" s="263">
        <v>3.8042988777160645</v>
      </c>
      <c r="N31" s="307">
        <v>0.46625658869743347</v>
      </c>
      <c r="O31" s="263">
        <v>0.53281533718109131</v>
      </c>
      <c r="P31" s="307">
        <v>0.22033196687698364</v>
      </c>
      <c r="Q31" s="263">
        <v>0.3982352614402771</v>
      </c>
      <c r="R31" s="307">
        <v>0.19128063321113586</v>
      </c>
      <c r="S31" s="260">
        <v>2.49588942527771</v>
      </c>
      <c r="T31" s="304">
        <v>0.25262084603309631</v>
      </c>
      <c r="U31" s="260">
        <v>1.7388396263122559</v>
      </c>
      <c r="V31" s="304">
        <v>0.21717067062854767</v>
      </c>
      <c r="W31" s="260">
        <v>2.8761873245239258</v>
      </c>
      <c r="X31" s="304">
        <v>0.42182067036628723</v>
      </c>
      <c r="Y31" s="260">
        <v>3.2085981369018555</v>
      </c>
      <c r="Z31" s="304">
        <v>0.52737230062484741</v>
      </c>
      <c r="AA31" s="263">
        <v>4.5722188949584961</v>
      </c>
      <c r="AB31" s="307">
        <v>0.53312796354293823</v>
      </c>
      <c r="AC31" s="263">
        <v>3.4743547439575195</v>
      </c>
      <c r="AD31" s="307">
        <v>0.49057468771934509</v>
      </c>
    </row>
    <row r="32" spans="2:30" x14ac:dyDescent="0.2">
      <c r="B32" s="108" t="s">
        <v>48</v>
      </c>
      <c r="C32" s="263">
        <v>24.459218978881836</v>
      </c>
      <c r="D32" s="307">
        <v>2.6467165946960449</v>
      </c>
      <c r="E32" s="263">
        <v>59.627861022949219</v>
      </c>
      <c r="F32" s="307">
        <v>1.8999425172805786</v>
      </c>
      <c r="G32" s="263">
        <v>11.515999794006348</v>
      </c>
      <c r="H32" s="307">
        <v>1.2719930410385132</v>
      </c>
      <c r="I32" s="263">
        <v>9.9762649536132812</v>
      </c>
      <c r="J32" s="307">
        <v>1.2174376249313354</v>
      </c>
      <c r="K32" s="263">
        <v>6.9375405311584473</v>
      </c>
      <c r="L32" s="307">
        <v>0.7977755069732666</v>
      </c>
      <c r="M32" s="263">
        <v>6.7867569923400879</v>
      </c>
      <c r="N32" s="307">
        <v>0.81827372312545776</v>
      </c>
      <c r="O32" s="263">
        <v>0.66710799932479858</v>
      </c>
      <c r="P32" s="307">
        <v>0.15034028887748718</v>
      </c>
      <c r="Q32" s="263">
        <v>1.1050573587417603</v>
      </c>
      <c r="R32" s="307">
        <v>0.3267592191696167</v>
      </c>
      <c r="S32" s="260">
        <v>1.4520506858825684</v>
      </c>
      <c r="T32" s="304">
        <v>0.24033065140247345</v>
      </c>
      <c r="U32" s="260">
        <v>0.90020811557769775</v>
      </c>
      <c r="V32" s="304">
        <v>0.18694104254245758</v>
      </c>
      <c r="W32" s="260">
        <v>7.1897722780704498E-2</v>
      </c>
      <c r="X32" s="304">
        <v>2.0257420837879181E-2</v>
      </c>
      <c r="Y32" s="260">
        <v>0.52044552564620972</v>
      </c>
      <c r="Z32" s="304">
        <v>0.15015219151973724</v>
      </c>
      <c r="AA32" s="263">
        <v>0.12783567607402802</v>
      </c>
      <c r="AB32" s="307">
        <v>7.4635937809944153E-2</v>
      </c>
      <c r="AC32" s="263">
        <v>4.8868004232645035E-2</v>
      </c>
      <c r="AD32" s="307">
        <v>3.8574643433094025E-2</v>
      </c>
    </row>
    <row r="33" spans="2:30" x14ac:dyDescent="0.2">
      <c r="B33" s="108" t="s">
        <v>47</v>
      </c>
      <c r="C33" s="263">
        <v>18.533042907714844</v>
      </c>
      <c r="D33" s="307">
        <v>1.6951220035552979</v>
      </c>
      <c r="E33" s="263">
        <v>48.160953521728516</v>
      </c>
      <c r="F33" s="307">
        <v>1.5970861911773682</v>
      </c>
      <c r="G33" s="263">
        <v>17.979228973388672</v>
      </c>
      <c r="H33" s="307">
        <v>1.1200153827667236</v>
      </c>
      <c r="I33" s="263">
        <v>16.054632186889648</v>
      </c>
      <c r="J33" s="307">
        <v>1.2077564001083374</v>
      </c>
      <c r="K33" s="263">
        <v>4.4153547286987305</v>
      </c>
      <c r="L33" s="307">
        <v>0.56183511018753052</v>
      </c>
      <c r="M33" s="263">
        <v>3.241358757019043</v>
      </c>
      <c r="N33" s="307">
        <v>0.49733844399452209</v>
      </c>
      <c r="O33" s="263">
        <v>0.28591299057006836</v>
      </c>
      <c r="P33" s="307">
        <v>8.1312134861946106E-2</v>
      </c>
      <c r="Q33" s="263">
        <v>0.39005222916603088</v>
      </c>
      <c r="R33" s="307">
        <v>0.20382668077945709</v>
      </c>
      <c r="S33" s="260">
        <v>1.6469653844833374</v>
      </c>
      <c r="T33" s="304">
        <v>0.24837064743041992</v>
      </c>
      <c r="U33" s="260">
        <v>1.2604092359542847</v>
      </c>
      <c r="V33" s="304">
        <v>0.22323554754257202</v>
      </c>
      <c r="W33" s="260">
        <v>0.18949377536773682</v>
      </c>
      <c r="X33" s="304">
        <v>6.126471608877182E-2</v>
      </c>
      <c r="Y33" s="260">
        <v>0.83838868141174316</v>
      </c>
      <c r="Z33" s="304">
        <v>0.2701469361782074</v>
      </c>
      <c r="AA33" s="263">
        <v>0.922035813331604</v>
      </c>
      <c r="AB33" s="307">
        <v>0.21078440546989441</v>
      </c>
      <c r="AC33" s="263">
        <v>0.40574544668197632</v>
      </c>
      <c r="AD33" s="307">
        <v>0.12955336272716522</v>
      </c>
    </row>
    <row r="34" spans="2:30" x14ac:dyDescent="0.2">
      <c r="B34" s="108" t="s">
        <v>46</v>
      </c>
      <c r="C34" s="263">
        <v>24.363763809204102</v>
      </c>
      <c r="D34" s="307">
        <v>1.393121600151062</v>
      </c>
      <c r="E34" s="263">
        <v>43.480171203613281</v>
      </c>
      <c r="F34" s="307">
        <v>1.5535383224487305</v>
      </c>
      <c r="G34" s="263">
        <v>39.993953704833984</v>
      </c>
      <c r="H34" s="307">
        <v>1.2524029016494751</v>
      </c>
      <c r="I34" s="263">
        <v>33.494529724121094</v>
      </c>
      <c r="J34" s="307">
        <v>1.5064315795898437</v>
      </c>
      <c r="K34" s="263">
        <v>4.9211349487304687</v>
      </c>
      <c r="L34" s="307">
        <v>0.5249677300453186</v>
      </c>
      <c r="M34" s="263">
        <v>3.9914586544036865</v>
      </c>
      <c r="N34" s="307">
        <v>0.44666901230812073</v>
      </c>
      <c r="O34" s="263">
        <v>0.24986006319522858</v>
      </c>
      <c r="P34" s="307">
        <v>7.9545482993125916E-2</v>
      </c>
      <c r="Q34" s="263">
        <v>0.20826679468154907</v>
      </c>
      <c r="R34" s="307">
        <v>9.1807566583156586E-2</v>
      </c>
      <c r="S34" s="258">
        <v>2.2799172401428223</v>
      </c>
      <c r="T34" s="287">
        <v>0.21176470816135406</v>
      </c>
      <c r="U34" s="258">
        <v>1.794194221496582</v>
      </c>
      <c r="V34" s="287">
        <v>0.21138679981231689</v>
      </c>
      <c r="W34" s="258">
        <v>0.92410165071487427</v>
      </c>
      <c r="X34" s="287">
        <v>0.14248611032962799</v>
      </c>
      <c r="Y34" s="258">
        <v>1.2804416418075562</v>
      </c>
      <c r="Z34" s="287">
        <v>0.24296720325946808</v>
      </c>
      <c r="AA34" s="263">
        <v>0.47901040315628052</v>
      </c>
      <c r="AB34" s="307">
        <v>0.12903518974781036</v>
      </c>
      <c r="AC34" s="263">
        <v>0.26473000645637512</v>
      </c>
      <c r="AD34" s="307">
        <v>8.007252961397171E-2</v>
      </c>
    </row>
    <row r="35" spans="2:30" x14ac:dyDescent="0.2">
      <c r="B35" s="108" t="s">
        <v>45</v>
      </c>
      <c r="C35" s="263">
        <v>15.319403648376465</v>
      </c>
      <c r="D35" s="307">
        <v>1.2366758584976196</v>
      </c>
      <c r="E35" s="263">
        <v>35.567161560058594</v>
      </c>
      <c r="F35" s="307">
        <v>1.3560217618942261</v>
      </c>
      <c r="G35" s="263">
        <v>36.141754150390625</v>
      </c>
      <c r="H35" s="307">
        <v>1.6530308723449707</v>
      </c>
      <c r="I35" s="263">
        <v>32.858413696289063</v>
      </c>
      <c r="J35" s="307">
        <v>1.2629002332687378</v>
      </c>
      <c r="K35" s="263">
        <v>7.9692378044128418</v>
      </c>
      <c r="L35" s="307">
        <v>0.95844554901123047</v>
      </c>
      <c r="M35" s="263">
        <v>6.6463918685913086</v>
      </c>
      <c r="N35" s="307">
        <v>0.91012787818908691</v>
      </c>
      <c r="O35" s="263">
        <v>0.87938535213470459</v>
      </c>
      <c r="P35" s="307">
        <v>0.25483253598213196</v>
      </c>
      <c r="Q35" s="263">
        <v>0.55060619115829468</v>
      </c>
      <c r="R35" s="307">
        <v>0.16727660596370697</v>
      </c>
      <c r="S35" s="258">
        <v>4.093017578125</v>
      </c>
      <c r="T35" s="287">
        <v>0.42181381583213806</v>
      </c>
      <c r="U35" s="258">
        <v>2.2421619892120361</v>
      </c>
      <c r="V35" s="287">
        <v>0.26855048537254333</v>
      </c>
      <c r="W35" s="258">
        <v>0.78196442127227783</v>
      </c>
      <c r="X35" s="287">
        <v>0.12525981664657593</v>
      </c>
      <c r="Y35" s="258">
        <v>0.6522565484046936</v>
      </c>
      <c r="Z35" s="287">
        <v>0.13446266949176788</v>
      </c>
      <c r="AA35" s="263">
        <v>0.20664571225643158</v>
      </c>
      <c r="AB35" s="307">
        <v>0.12166280299425125</v>
      </c>
      <c r="AC35" s="263">
        <v>0.23539361357688904</v>
      </c>
      <c r="AD35" s="307">
        <v>0.1104147881269455</v>
      </c>
    </row>
    <row r="36" spans="2:30" x14ac:dyDescent="0.2">
      <c r="B36" s="108" t="s">
        <v>44</v>
      </c>
      <c r="C36" s="263">
        <v>27.826652526855469</v>
      </c>
      <c r="D36" s="307">
        <v>2.6672873497009277</v>
      </c>
      <c r="E36" s="263">
        <v>52.569789886474609</v>
      </c>
      <c r="F36" s="307">
        <v>1.4542999267578125</v>
      </c>
      <c r="G36" s="263">
        <v>28.241888046264648</v>
      </c>
      <c r="H36" s="307">
        <v>1.5666213035583496</v>
      </c>
      <c r="I36" s="263">
        <v>25.562089920043945</v>
      </c>
      <c r="J36" s="307">
        <v>1.2657678127288818</v>
      </c>
      <c r="K36" s="263">
        <v>6.0702967643737793</v>
      </c>
      <c r="L36" s="307">
        <v>0.63500654697418213</v>
      </c>
      <c r="M36" s="263">
        <v>4.6780829429626465</v>
      </c>
      <c r="N36" s="307">
        <v>0.59386175870895386</v>
      </c>
      <c r="O36" s="263">
        <v>0.15837797522544861</v>
      </c>
      <c r="P36" s="307">
        <v>8.6308807134628296E-2</v>
      </c>
      <c r="Q36" s="263">
        <v>0.22367566823959351</v>
      </c>
      <c r="R36" s="307">
        <v>0.12290734052658081</v>
      </c>
      <c r="S36" s="258">
        <v>1.7621502876281738</v>
      </c>
      <c r="T36" s="287">
        <v>0.19457541406154633</v>
      </c>
      <c r="U36" s="258">
        <v>1.2501804828643799</v>
      </c>
      <c r="V36" s="287">
        <v>0.19466863572597504</v>
      </c>
      <c r="W36" s="258">
        <v>0.62308621406555176</v>
      </c>
      <c r="X36" s="287">
        <v>0.10906124114990234</v>
      </c>
      <c r="Y36" s="258">
        <v>0.77312517166137695</v>
      </c>
      <c r="Z36" s="287">
        <v>0.14950853586196899</v>
      </c>
      <c r="AA36" s="263">
        <v>0.95780420303344727</v>
      </c>
      <c r="AB36" s="307">
        <v>0.2129313051700592</v>
      </c>
      <c r="AC36" s="263">
        <v>0.91171896457672119</v>
      </c>
      <c r="AD36" s="307">
        <v>0.26092416048049927</v>
      </c>
    </row>
    <row r="37" spans="2:30" x14ac:dyDescent="0.2">
      <c r="B37" s="108" t="s">
        <v>43</v>
      </c>
      <c r="C37" s="263">
        <v>22.793478012084961</v>
      </c>
      <c r="D37" s="307">
        <v>1.5726027488708496</v>
      </c>
      <c r="E37" s="263">
        <v>39.300624847412109</v>
      </c>
      <c r="F37" s="307">
        <v>1.6855660676956177</v>
      </c>
      <c r="G37" s="263">
        <v>35.798664093017578</v>
      </c>
      <c r="H37" s="307">
        <v>1.5095038414001465</v>
      </c>
      <c r="I37" s="263">
        <v>34.581588745117188</v>
      </c>
      <c r="J37" s="307">
        <v>1.4574639797210693</v>
      </c>
      <c r="K37" s="263">
        <v>9.5954217910766602</v>
      </c>
      <c r="L37" s="307">
        <v>0.90544569492340088</v>
      </c>
      <c r="M37" s="263">
        <v>7.2921476364135742</v>
      </c>
      <c r="N37" s="307">
        <v>0.61501491069793701</v>
      </c>
      <c r="O37" s="263">
        <v>0.10076270997524261</v>
      </c>
      <c r="P37" s="307">
        <v>5.9344124048948288E-2</v>
      </c>
      <c r="Q37" s="263">
        <v>0.35800850391387939</v>
      </c>
      <c r="R37" s="307">
        <v>0.16369491815567017</v>
      </c>
      <c r="S37" s="260">
        <v>1.6445391178131104</v>
      </c>
      <c r="T37" s="304">
        <v>0.1895427405834198</v>
      </c>
      <c r="U37" s="260">
        <v>1.062483549118042</v>
      </c>
      <c r="V37" s="304">
        <v>0.14605827629566193</v>
      </c>
      <c r="W37" s="260">
        <v>0.53786611557006836</v>
      </c>
      <c r="X37" s="304">
        <v>9.797244518995285E-2</v>
      </c>
      <c r="Y37" s="260">
        <v>0.77644085884094238</v>
      </c>
      <c r="Z37" s="304">
        <v>0.13604293763637543</v>
      </c>
      <c r="AA37" s="263">
        <v>0.32721948623657227</v>
      </c>
      <c r="AB37" s="307">
        <v>0.11379017680883408</v>
      </c>
      <c r="AC37" s="263">
        <v>6.0217704623937607E-2</v>
      </c>
      <c r="AD37" s="307">
        <v>2.8712611645460129E-2</v>
      </c>
    </row>
    <row r="38" spans="2:30" x14ac:dyDescent="0.2">
      <c r="B38" s="108" t="s">
        <v>42</v>
      </c>
      <c r="C38" s="263">
        <v>14.694504737854004</v>
      </c>
      <c r="D38" s="307">
        <v>1.0363966226577759</v>
      </c>
      <c r="E38" s="263">
        <v>32.15447998046875</v>
      </c>
      <c r="F38" s="307">
        <v>1.3515090942382813</v>
      </c>
      <c r="G38" s="263">
        <v>45.304096221923828</v>
      </c>
      <c r="H38" s="307">
        <v>1.1991915702819824</v>
      </c>
      <c r="I38" s="263">
        <v>34.861972808837891</v>
      </c>
      <c r="J38" s="307">
        <v>1.2125056982040405</v>
      </c>
      <c r="K38" s="263">
        <v>11.998411178588867</v>
      </c>
      <c r="L38" s="307">
        <v>0.74779188632965088</v>
      </c>
      <c r="M38" s="263">
        <v>11.173781394958496</v>
      </c>
      <c r="N38" s="307">
        <v>0.91242873668670654</v>
      </c>
      <c r="O38" s="263">
        <v>0.46822312474250793</v>
      </c>
      <c r="P38" s="307">
        <v>0.18517334759235382</v>
      </c>
      <c r="Q38" s="263">
        <v>0.37643638253211975</v>
      </c>
      <c r="R38" s="307">
        <v>0.1622079610824585</v>
      </c>
      <c r="S38" s="260">
        <v>2.2791221141815186</v>
      </c>
      <c r="T38" s="304">
        <v>0.2095208466053009</v>
      </c>
      <c r="U38" s="260">
        <v>2.063291072845459</v>
      </c>
      <c r="V38" s="304">
        <v>0.25537323951721191</v>
      </c>
      <c r="W38" s="260">
        <v>1.6537024974822998</v>
      </c>
      <c r="X38" s="304">
        <v>0.20536878705024719</v>
      </c>
      <c r="Y38" s="260">
        <v>2.0514132976531982</v>
      </c>
      <c r="Z38" s="304">
        <v>0.28469231724739075</v>
      </c>
      <c r="AA38" s="263">
        <v>0.96390646696090698</v>
      </c>
      <c r="AB38" s="307">
        <v>0.21439340710639954</v>
      </c>
      <c r="AC38" s="263">
        <v>0.23411598801612854</v>
      </c>
      <c r="AD38" s="307">
        <v>0.14482520520687103</v>
      </c>
    </row>
    <row r="39" spans="2:30" x14ac:dyDescent="0.2">
      <c r="B39" s="108" t="s">
        <v>41</v>
      </c>
      <c r="C39" s="263">
        <v>45.925838470458984</v>
      </c>
      <c r="D39" s="307">
        <v>1.8630828857421875</v>
      </c>
      <c r="E39" s="263">
        <v>52.803974151611328</v>
      </c>
      <c r="F39" s="307">
        <v>1.5640112161636353</v>
      </c>
      <c r="G39" s="263">
        <v>13.402715682983398</v>
      </c>
      <c r="H39" s="307">
        <v>1.1493359804153442</v>
      </c>
      <c r="I39" s="263">
        <v>13.435869216918945</v>
      </c>
      <c r="J39" s="307">
        <v>0.98717159032821655</v>
      </c>
      <c r="K39" s="263">
        <v>8.3245668411254883</v>
      </c>
      <c r="L39" s="307">
        <v>0.74236214160919189</v>
      </c>
      <c r="M39" s="263">
        <v>8.2472171783447266</v>
      </c>
      <c r="N39" s="307">
        <v>0.77452093362808228</v>
      </c>
      <c r="O39" s="263">
        <v>3.5086050033569336</v>
      </c>
      <c r="P39" s="307">
        <v>0.5300258994102478</v>
      </c>
      <c r="Q39" s="263">
        <v>4.5554447174072266</v>
      </c>
      <c r="R39" s="307">
        <v>0.76578629016876221</v>
      </c>
      <c r="S39" s="260">
        <v>1.632428765296936</v>
      </c>
      <c r="T39" s="304">
        <v>0.24702511727809906</v>
      </c>
      <c r="U39" s="260">
        <v>1.9483007192611694</v>
      </c>
      <c r="V39" s="304">
        <v>0.286722332239151</v>
      </c>
      <c r="W39" s="260">
        <v>0.15118688344955444</v>
      </c>
      <c r="X39" s="304">
        <v>5.5712431669235229E-2</v>
      </c>
      <c r="Y39" s="260">
        <v>0.37745165824890137</v>
      </c>
      <c r="Z39" s="304">
        <v>9.2443816363811493E-2</v>
      </c>
      <c r="AA39" s="263">
        <v>1.4211205244064331</v>
      </c>
      <c r="AB39" s="307">
        <v>0.3486524224281311</v>
      </c>
      <c r="AC39" s="263">
        <v>0.45306301116943359</v>
      </c>
      <c r="AD39" s="307">
        <v>0.23673456907272339</v>
      </c>
    </row>
    <row r="40" spans="2:30" x14ac:dyDescent="0.2">
      <c r="B40" s="108" t="s">
        <v>40</v>
      </c>
      <c r="C40" s="263">
        <v>23.306913375854492</v>
      </c>
      <c r="D40" s="307">
        <v>1.3404260873794556</v>
      </c>
      <c r="E40" s="263">
        <v>38.92291259765625</v>
      </c>
      <c r="F40" s="307">
        <v>1.6971943378448486</v>
      </c>
      <c r="G40" s="263">
        <v>36.744014739990234</v>
      </c>
      <c r="H40" s="307">
        <v>1.4185106754302979</v>
      </c>
      <c r="I40" s="263">
        <v>30.385763168334961</v>
      </c>
      <c r="J40" s="307">
        <v>1.4796773195266724</v>
      </c>
      <c r="K40" s="263">
        <v>6.0213336944580078</v>
      </c>
      <c r="L40" s="307">
        <v>0.57738327980041504</v>
      </c>
      <c r="M40" s="263">
        <v>6.4366912841796875</v>
      </c>
      <c r="N40" s="307">
        <v>0.6559528112411499</v>
      </c>
      <c r="O40" s="263">
        <v>4.5889172554016113</v>
      </c>
      <c r="P40" s="307">
        <v>0.53681135177612305</v>
      </c>
      <c r="Q40" s="263">
        <v>4.5109701156616211</v>
      </c>
      <c r="R40" s="307">
        <v>0.56811410188674927</v>
      </c>
      <c r="S40" s="260">
        <v>2.4760231971740723</v>
      </c>
      <c r="T40" s="304">
        <v>0.29592889547348022</v>
      </c>
      <c r="U40" s="260">
        <v>1.7488559484481812</v>
      </c>
      <c r="V40" s="304">
        <v>0.26994788646697998</v>
      </c>
      <c r="W40" s="260">
        <v>0.55016571283340454</v>
      </c>
      <c r="X40" s="304">
        <v>0.12906971573829651</v>
      </c>
      <c r="Y40" s="260">
        <v>0.52531862258911133</v>
      </c>
      <c r="Z40" s="304">
        <v>0.11729417741298676</v>
      </c>
      <c r="AA40" s="263">
        <v>2.378913402557373</v>
      </c>
      <c r="AB40" s="307">
        <v>0.38191831111907959</v>
      </c>
      <c r="AC40" s="263">
        <v>1.7098439931869507</v>
      </c>
      <c r="AD40" s="307">
        <v>0.33526355028152466</v>
      </c>
    </row>
    <row r="41" spans="2:30" x14ac:dyDescent="0.2">
      <c r="B41" s="108" t="s">
        <v>39</v>
      </c>
      <c r="C41" s="263">
        <v>25.753313064575195</v>
      </c>
      <c r="D41" s="307">
        <v>1.8769509792327881</v>
      </c>
      <c r="E41" s="263">
        <v>50.916713714599609</v>
      </c>
      <c r="F41" s="307">
        <v>1.3965649604797363</v>
      </c>
      <c r="G41" s="263">
        <v>20.089693069458008</v>
      </c>
      <c r="H41" s="307">
        <v>1.1797863245010376</v>
      </c>
      <c r="I41" s="263">
        <v>16.042949676513672</v>
      </c>
      <c r="J41" s="307">
        <v>1.0180952548980713</v>
      </c>
      <c r="K41" s="263">
        <v>6.0565609931945801</v>
      </c>
      <c r="L41" s="307">
        <v>0.64104169607162476</v>
      </c>
      <c r="M41" s="263">
        <v>6.035273551940918</v>
      </c>
      <c r="N41" s="307">
        <v>0.60951238870620728</v>
      </c>
      <c r="O41" s="263">
        <v>0.90023291110992432</v>
      </c>
      <c r="P41" s="307">
        <v>0.33860322833061218</v>
      </c>
      <c r="Q41" s="263">
        <v>0.3193662166595459</v>
      </c>
      <c r="R41" s="307">
        <v>0.13487173616886139</v>
      </c>
      <c r="S41" s="260">
        <v>2.1354541778564453</v>
      </c>
      <c r="T41" s="304">
        <v>0.23722065985202789</v>
      </c>
      <c r="U41" s="260">
        <v>1.504468560218811</v>
      </c>
      <c r="V41" s="304">
        <v>0.20479641854763031</v>
      </c>
      <c r="W41" s="260">
        <v>9.3904197216033936E-2</v>
      </c>
      <c r="X41" s="304">
        <v>3.5110563039779663E-2</v>
      </c>
      <c r="Y41" s="260">
        <v>0.22732889652252197</v>
      </c>
      <c r="Z41" s="304">
        <v>6.6842369735240936E-2</v>
      </c>
      <c r="AA41" s="263">
        <v>0.38965043425559998</v>
      </c>
      <c r="AB41" s="307">
        <v>0.10552118718624115</v>
      </c>
      <c r="AC41" s="263">
        <v>0.77337354421615601</v>
      </c>
      <c r="AD41" s="307">
        <v>0.18809324502944946</v>
      </c>
    </row>
    <row r="42" spans="2:30" x14ac:dyDescent="0.2">
      <c r="B42" s="108" t="s">
        <v>38</v>
      </c>
      <c r="C42" s="263">
        <v>25.371971130371094</v>
      </c>
      <c r="D42" s="307">
        <v>2.4802582263946533</v>
      </c>
      <c r="E42" s="263">
        <v>45.623664855957031</v>
      </c>
      <c r="F42" s="307">
        <v>1.7608163356781006</v>
      </c>
      <c r="G42" s="263">
        <v>23.091892242431641</v>
      </c>
      <c r="H42" s="307">
        <v>1.3771651983261108</v>
      </c>
      <c r="I42" s="263">
        <v>20.56108283996582</v>
      </c>
      <c r="J42" s="307">
        <v>1.4025189876556396</v>
      </c>
      <c r="K42" s="263">
        <v>3.0895745754241943</v>
      </c>
      <c r="L42" s="307">
        <v>0.45617944002151489</v>
      </c>
      <c r="M42" s="263">
        <v>4.0009579658508301</v>
      </c>
      <c r="N42" s="307">
        <v>0.55796355009078979</v>
      </c>
      <c r="O42" s="263">
        <v>3.4723579883575439</v>
      </c>
      <c r="P42" s="307">
        <v>0.69898718595504761</v>
      </c>
      <c r="Q42" s="263">
        <v>2.4320869445800781</v>
      </c>
      <c r="R42" s="307">
        <v>0.54908043146133423</v>
      </c>
      <c r="S42" s="260">
        <v>1.5593377351760864</v>
      </c>
      <c r="T42" s="304">
        <v>0.30430993437767029</v>
      </c>
      <c r="U42" s="260">
        <v>1.1424171924591064</v>
      </c>
      <c r="V42" s="304">
        <v>0.20624706149101257</v>
      </c>
      <c r="W42" s="260">
        <v>0.3792349100112915</v>
      </c>
      <c r="X42" s="304">
        <v>0.13298846781253815</v>
      </c>
      <c r="Y42" s="260">
        <v>0.4648398756980896</v>
      </c>
      <c r="Z42" s="304">
        <v>0.11896598339080811</v>
      </c>
      <c r="AA42" s="263">
        <v>0.13977921009063721</v>
      </c>
      <c r="AB42" s="307">
        <v>6.2462478876113892E-2</v>
      </c>
      <c r="AC42" s="263">
        <v>0.11358203738927841</v>
      </c>
      <c r="AD42" s="307">
        <v>8.9636214077472687E-2</v>
      </c>
    </row>
    <row r="43" spans="2:30" x14ac:dyDescent="0.2">
      <c r="B43" s="108" t="s">
        <v>37</v>
      </c>
      <c r="C43" s="263">
        <v>25.03143310546875</v>
      </c>
      <c r="D43" s="307">
        <v>1.6285382509231567</v>
      </c>
      <c r="E43" s="263">
        <v>45.196949005126953</v>
      </c>
      <c r="F43" s="307">
        <v>1.9359650611877441</v>
      </c>
      <c r="G43" s="263">
        <v>38.478382110595703</v>
      </c>
      <c r="H43" s="307">
        <v>1.5844659805297852</v>
      </c>
      <c r="I43" s="263">
        <v>31.300344467163086</v>
      </c>
      <c r="J43" s="307">
        <v>1.7255393266677856</v>
      </c>
      <c r="K43" s="263">
        <v>4.9632830619812012</v>
      </c>
      <c r="L43" s="307">
        <v>0.46717110276222229</v>
      </c>
      <c r="M43" s="263">
        <v>4.618919849395752</v>
      </c>
      <c r="N43" s="307">
        <v>0.53172272443771362</v>
      </c>
      <c r="O43" s="263">
        <v>0.54482775926589966</v>
      </c>
      <c r="P43" s="307">
        <v>0.149611696600914</v>
      </c>
      <c r="Q43" s="263">
        <v>0.8885951042175293</v>
      </c>
      <c r="R43" s="307">
        <v>0.28785160183906555</v>
      </c>
      <c r="S43" s="260">
        <v>2.2020208835601807</v>
      </c>
      <c r="T43" s="304">
        <v>0.22643303871154785</v>
      </c>
      <c r="U43" s="260">
        <v>0.99004518985748291</v>
      </c>
      <c r="V43" s="304">
        <v>0.18985730409622192</v>
      </c>
      <c r="W43" s="260">
        <v>0.55887877941131592</v>
      </c>
      <c r="X43" s="304">
        <v>0.12905265390872955</v>
      </c>
      <c r="Y43" s="260">
        <v>0.84007543325424194</v>
      </c>
      <c r="Z43" s="304">
        <v>0.17999090254306793</v>
      </c>
      <c r="AA43" s="263">
        <v>1.2886513471603394</v>
      </c>
      <c r="AB43" s="307">
        <v>0.27764275670051575</v>
      </c>
      <c r="AC43" s="263">
        <v>0.44907596707344055</v>
      </c>
      <c r="AD43" s="307">
        <v>0.16264504194259644</v>
      </c>
    </row>
    <row r="44" spans="2:30" x14ac:dyDescent="0.2">
      <c r="B44" s="108" t="s">
        <v>36</v>
      </c>
      <c r="C44" s="264">
        <v>31.676357269287109</v>
      </c>
      <c r="D44" s="308">
        <v>1.9360769987106323</v>
      </c>
      <c r="E44" s="264">
        <v>51.88543701171875</v>
      </c>
      <c r="F44" s="308">
        <v>2.1191089153289795</v>
      </c>
      <c r="G44" s="264">
        <v>25.727176666259766</v>
      </c>
      <c r="H44" s="308">
        <v>1.2511770725250244</v>
      </c>
      <c r="I44" s="264">
        <v>21.633710861206055</v>
      </c>
      <c r="J44" s="308">
        <v>1.5975341796875</v>
      </c>
      <c r="K44" s="264">
        <v>8.2550878524780273</v>
      </c>
      <c r="L44" s="308">
        <v>0.78702497482299805</v>
      </c>
      <c r="M44" s="264">
        <v>7.6680154800415039</v>
      </c>
      <c r="N44" s="308">
        <v>0.81080150604248047</v>
      </c>
      <c r="O44" s="264">
        <v>0.29832702875137329</v>
      </c>
      <c r="P44" s="308">
        <v>0.16009338200092316</v>
      </c>
      <c r="Q44" s="264">
        <v>0.31398528814315796</v>
      </c>
      <c r="R44" s="308">
        <v>0.13157071173191071</v>
      </c>
      <c r="S44" s="260">
        <v>1.3500698804855347</v>
      </c>
      <c r="T44" s="304">
        <v>0.20440563559532166</v>
      </c>
      <c r="U44" s="260">
        <v>0.7869422435760498</v>
      </c>
      <c r="V44" s="304">
        <v>0.13315463066101074</v>
      </c>
      <c r="W44" s="260">
        <v>0.41469955444335938</v>
      </c>
      <c r="X44" s="304">
        <v>0.17116346955299377</v>
      </c>
      <c r="Y44" s="260">
        <v>0.72452157735824585</v>
      </c>
      <c r="Z44" s="304">
        <v>0.12015584111213684</v>
      </c>
      <c r="AA44" s="264">
        <v>0.22308674454689026</v>
      </c>
      <c r="AB44" s="308">
        <v>8.1618361175060272E-2</v>
      </c>
      <c r="AC44" s="264">
        <v>0.24111784994602203</v>
      </c>
      <c r="AD44" s="308">
        <v>0.10583829134702682</v>
      </c>
    </row>
    <row r="45" spans="2:30" ht="26.25" customHeight="1" thickBot="1" x14ac:dyDescent="0.25">
      <c r="B45" s="208" t="s">
        <v>85</v>
      </c>
      <c r="C45" s="265">
        <v>19.31419563293457</v>
      </c>
      <c r="D45" s="309">
        <v>0.35557308793067932</v>
      </c>
      <c r="E45" s="265">
        <v>40.740058898925781</v>
      </c>
      <c r="F45" s="309">
        <v>0.35162168741226196</v>
      </c>
      <c r="G45" s="265">
        <v>30.192535400390625</v>
      </c>
      <c r="H45" s="309">
        <v>0.2982708215713501</v>
      </c>
      <c r="I45" s="265">
        <v>27.020364761352539</v>
      </c>
      <c r="J45" s="309">
        <v>0.30499020218849182</v>
      </c>
      <c r="K45" s="265">
        <v>6.415137767791748</v>
      </c>
      <c r="L45" s="309">
        <v>0.13274052739143372</v>
      </c>
      <c r="M45" s="265">
        <v>5.9631028175354004</v>
      </c>
      <c r="N45" s="309">
        <v>0.14598919451236725</v>
      </c>
      <c r="O45" s="265">
        <v>0.87867069244384766</v>
      </c>
      <c r="P45" s="309">
        <v>6.2771253287792206E-2</v>
      </c>
      <c r="Q45" s="265">
        <v>0.76990038156509399</v>
      </c>
      <c r="R45" s="309">
        <v>5.8575160801410675E-2</v>
      </c>
      <c r="S45" s="265">
        <v>2.1629312038421631</v>
      </c>
      <c r="T45" s="309">
        <v>5.6278299540281296E-2</v>
      </c>
      <c r="U45" s="265">
        <v>1.5262972116470337</v>
      </c>
      <c r="V45" s="309">
        <v>5.2492275834083557E-2</v>
      </c>
      <c r="W45" s="265">
        <v>0.65915703773498535</v>
      </c>
      <c r="X45" s="309">
        <v>3.444187343120575E-2</v>
      </c>
      <c r="Y45" s="265">
        <v>0.8926396369934082</v>
      </c>
      <c r="Z45" s="309">
        <v>5.2649136632680893E-2</v>
      </c>
      <c r="AA45" s="265">
        <v>1.9745922088623047</v>
      </c>
      <c r="AB45" s="309">
        <v>0.10526154935359955</v>
      </c>
      <c r="AC45" s="265">
        <v>1.5441746711730957</v>
      </c>
      <c r="AD45" s="309">
        <v>9.832320362329483E-2</v>
      </c>
    </row>
    <row r="46" spans="2:30" ht="13.5" thickTop="1" x14ac:dyDescent="0.2">
      <c r="B46" s="207" t="s">
        <v>92</v>
      </c>
    </row>
    <row r="47" spans="2:30" x14ac:dyDescent="0.2">
      <c r="B47" s="83" t="s">
        <v>161</v>
      </c>
    </row>
    <row r="48" spans="2:30" x14ac:dyDescent="0.2">
      <c r="B48" s="209"/>
    </row>
  </sheetData>
  <mergeCells count="26">
    <mergeCell ref="B6:AD6"/>
    <mergeCell ref="B7:AD7"/>
    <mergeCell ref="B8:AD8"/>
    <mergeCell ref="B9:B12"/>
    <mergeCell ref="C9:AD9"/>
    <mergeCell ref="C10:F10"/>
    <mergeCell ref="G10:J10"/>
    <mergeCell ref="K10:N10"/>
    <mergeCell ref="O10:R10"/>
    <mergeCell ref="AA10:AD10"/>
    <mergeCell ref="O11:P11"/>
    <mergeCell ref="Q11:R11"/>
    <mergeCell ref="AA11:AB11"/>
    <mergeCell ref="AC11:AD11"/>
    <mergeCell ref="C11:D11"/>
    <mergeCell ref="E11:F11"/>
    <mergeCell ref="W10:Z10"/>
    <mergeCell ref="S11:T11"/>
    <mergeCell ref="U11:V11"/>
    <mergeCell ref="W11:X11"/>
    <mergeCell ref="Y11:Z11"/>
    <mergeCell ref="G11:H11"/>
    <mergeCell ref="I11:J11"/>
    <mergeCell ref="K11:L11"/>
    <mergeCell ref="M11:N11"/>
    <mergeCell ref="S10:V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workbookViewId="0"/>
  </sheetViews>
  <sheetFormatPr baseColWidth="10" defaultRowHeight="12.75" x14ac:dyDescent="0.2"/>
  <cols>
    <col min="1" max="1" width="1.7109375" style="11" customWidth="1"/>
    <col min="2" max="2" width="57.85546875" style="11" bestFit="1" customWidth="1"/>
    <col min="3" max="6" width="10.7109375" style="11" customWidth="1"/>
    <col min="7" max="7" width="1.7109375" style="11" customWidth="1"/>
    <col min="8" max="11" width="12.7109375" style="11" customWidth="1"/>
    <col min="12" max="13" width="15.7109375" style="119" customWidth="1"/>
    <col min="14" max="16384" width="11.42578125" style="11"/>
  </cols>
  <sheetData>
    <row r="1" spans="1:21" ht="12.75" customHeight="1" x14ac:dyDescent="0.2"/>
    <row r="2" spans="1:21" ht="12.75" customHeight="1" x14ac:dyDescent="0.2"/>
    <row r="3" spans="1:21" s="96" customFormat="1" ht="15.75" x14ac:dyDescent="0.2">
      <c r="A3" s="101"/>
      <c r="B3" s="342" t="s">
        <v>0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"/>
      <c r="O3" s="3"/>
      <c r="P3" s="3"/>
      <c r="Q3" s="3"/>
      <c r="R3" s="3"/>
    </row>
    <row r="4" spans="1:21" ht="15.75" customHeight="1" x14ac:dyDescent="0.2">
      <c r="A4" s="3"/>
      <c r="B4" s="343" t="s">
        <v>147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</row>
    <row r="5" spans="1:21" ht="16.5" thickBot="1" x14ac:dyDescent="0.25">
      <c r="A5" s="151"/>
      <c r="B5" s="344" t="s">
        <v>228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</row>
    <row r="6" spans="1:21" s="23" customFormat="1" ht="35.1" customHeight="1" thickTop="1" x14ac:dyDescent="0.2">
      <c r="B6" s="345" t="s">
        <v>138</v>
      </c>
      <c r="C6" s="347">
        <v>2008</v>
      </c>
      <c r="D6" s="347"/>
      <c r="E6" s="347">
        <v>2012</v>
      </c>
      <c r="F6" s="347"/>
      <c r="H6" s="212" t="s">
        <v>184</v>
      </c>
      <c r="I6" s="212" t="s">
        <v>29</v>
      </c>
      <c r="J6" s="348" t="s">
        <v>28</v>
      </c>
      <c r="K6" s="348" t="s">
        <v>146</v>
      </c>
      <c r="L6" s="348" t="s">
        <v>136</v>
      </c>
      <c r="M6" s="348" t="s">
        <v>86</v>
      </c>
    </row>
    <row r="7" spans="1:21" ht="42" customHeight="1" thickBot="1" x14ac:dyDescent="0.25">
      <c r="A7" s="35"/>
      <c r="B7" s="346"/>
      <c r="C7" s="148" t="s">
        <v>77</v>
      </c>
      <c r="D7" s="149" t="s">
        <v>144</v>
      </c>
      <c r="E7" s="148" t="s">
        <v>77</v>
      </c>
      <c r="F7" s="149" t="s">
        <v>144</v>
      </c>
      <c r="G7" s="35"/>
      <c r="H7" s="349" t="s">
        <v>191</v>
      </c>
      <c r="I7" s="349"/>
      <c r="J7" s="349"/>
      <c r="K7" s="349"/>
      <c r="L7" s="349"/>
      <c r="M7" s="349"/>
    </row>
    <row r="8" spans="1:21" ht="15" x14ac:dyDescent="0.2">
      <c r="B8" s="9" t="s">
        <v>133</v>
      </c>
      <c r="C8" s="16"/>
      <c r="D8" s="61"/>
      <c r="E8" s="16"/>
      <c r="F8" s="61"/>
      <c r="G8" s="63"/>
      <c r="H8" s="16"/>
      <c r="I8" s="61"/>
      <c r="J8" s="63"/>
      <c r="K8" s="16"/>
      <c r="L8" s="120"/>
      <c r="M8" s="120"/>
    </row>
    <row r="9" spans="1:21" x14ac:dyDescent="0.2">
      <c r="B9" s="15" t="s">
        <v>27</v>
      </c>
      <c r="C9" s="278">
        <v>44.328968048095703</v>
      </c>
      <c r="D9" s="279">
        <v>0.40988871455192566</v>
      </c>
      <c r="E9" s="278">
        <v>45.372394561767578</v>
      </c>
      <c r="F9" s="279">
        <v>0.42429551482200623</v>
      </c>
      <c r="H9" s="278">
        <f>E9-C9</f>
        <v>1.043426513671875</v>
      </c>
      <c r="I9" s="279">
        <f t="shared" ref="I9:I14" si="0">SQRT(F9*F9+D9*D9)</f>
        <v>0.58994528747596697</v>
      </c>
      <c r="J9" s="279">
        <f t="shared" ref="J9:J14" si="1">H9/I9</f>
        <v>1.7686835301898769</v>
      </c>
      <c r="K9" s="279">
        <f t="shared" ref="K9:K14" si="2">IF(J9&gt;0,(1-NORMSDIST(J9)),(NORMSDIST(J9)))</f>
        <v>3.8473351149274526E-2</v>
      </c>
      <c r="L9" s="227" t="str">
        <f t="shared" ref="L9:L14" si="3">IF(K9&lt;0.05,"Significativa","No significativa")</f>
        <v>Significativa</v>
      </c>
      <c r="M9" s="227" t="str">
        <f t="shared" ref="M9:M27" si="4">IF(L9="Significativa",IF(H9&lt;0,"Disminución","Aumento"),"Sin cambio")</f>
        <v>Aumento</v>
      </c>
    </row>
    <row r="10" spans="1:21" ht="12.75" customHeight="1" x14ac:dyDescent="0.2">
      <c r="B10" s="15" t="s">
        <v>26</v>
      </c>
      <c r="C10" s="278">
        <v>33.699630737304688</v>
      </c>
      <c r="D10" s="279">
        <v>0.32553103566169739</v>
      </c>
      <c r="E10" s="278">
        <v>36.496257781982422</v>
      </c>
      <c r="F10" s="279">
        <v>0.36910739541053772</v>
      </c>
      <c r="H10" s="278">
        <f t="shared" ref="H10:H14" si="5">E10-C10</f>
        <v>2.7966270446777344</v>
      </c>
      <c r="I10" s="279">
        <f t="shared" si="0"/>
        <v>0.49214908770181454</v>
      </c>
      <c r="J10" s="279">
        <f t="shared" si="1"/>
        <v>5.6824793839141829</v>
      </c>
      <c r="K10" s="279">
        <f t="shared" si="2"/>
        <v>6.6377960905583677E-9</v>
      </c>
      <c r="L10" s="227" t="str">
        <f t="shared" si="3"/>
        <v>Significativa</v>
      </c>
      <c r="M10" s="227" t="str">
        <f t="shared" si="4"/>
        <v>Aumento</v>
      </c>
    </row>
    <row r="11" spans="1:21" ht="12.75" customHeight="1" x14ac:dyDescent="0.2">
      <c r="B11" s="15" t="s">
        <v>25</v>
      </c>
      <c r="C11" s="278">
        <v>10.629336357116699</v>
      </c>
      <c r="D11" s="279">
        <v>0.29874289035797119</v>
      </c>
      <c r="E11" s="278">
        <v>8.8761367797851562</v>
      </c>
      <c r="F11" s="279">
        <v>0.26899531483650208</v>
      </c>
      <c r="H11" s="278">
        <f t="shared" si="5"/>
        <v>-1.753199577331543</v>
      </c>
      <c r="I11" s="279">
        <f t="shared" si="0"/>
        <v>0.4020022312667228</v>
      </c>
      <c r="J11" s="279">
        <f t="shared" si="1"/>
        <v>-4.3611687721412666</v>
      </c>
      <c r="K11" s="279">
        <f t="shared" si="2"/>
        <v>6.4684763249185497E-6</v>
      </c>
      <c r="L11" s="227" t="str">
        <f t="shared" si="3"/>
        <v>Significativa</v>
      </c>
      <c r="M11" s="227" t="str">
        <f t="shared" si="4"/>
        <v>Disminución</v>
      </c>
    </row>
    <row r="12" spans="1:21" x14ac:dyDescent="0.2">
      <c r="B12" s="15" t="s">
        <v>24</v>
      </c>
      <c r="C12" s="278">
        <v>32.232074737548828</v>
      </c>
      <c r="D12" s="279">
        <v>0.32931235432624817</v>
      </c>
      <c r="E12" s="278">
        <v>28.465217590332031</v>
      </c>
      <c r="F12" s="279">
        <v>0.36103945970535278</v>
      </c>
      <c r="H12" s="278">
        <f t="shared" si="5"/>
        <v>-3.7668571472167969</v>
      </c>
      <c r="I12" s="279">
        <f t="shared" si="0"/>
        <v>0.4886676970869156</v>
      </c>
      <c r="J12" s="279">
        <f t="shared" si="1"/>
        <v>-7.7084226554611295</v>
      </c>
      <c r="K12" s="279">
        <f t="shared" si="2"/>
        <v>6.3691140806171037E-15</v>
      </c>
      <c r="L12" s="227" t="str">
        <f t="shared" si="3"/>
        <v>Significativa</v>
      </c>
      <c r="M12" s="227" t="str">
        <f t="shared" si="4"/>
        <v>Disminución</v>
      </c>
    </row>
    <row r="13" spans="1:21" x14ac:dyDescent="0.2">
      <c r="B13" s="15" t="s">
        <v>23</v>
      </c>
      <c r="C13" s="278">
        <v>4.6892786026000977</v>
      </c>
      <c r="D13" s="279">
        <v>0.11239282041788101</v>
      </c>
      <c r="E13" s="278">
        <v>6.267082691192627</v>
      </c>
      <c r="F13" s="279">
        <v>0.15880687534809113</v>
      </c>
      <c r="H13" s="278">
        <f t="shared" si="5"/>
        <v>1.5778040885925293</v>
      </c>
      <c r="I13" s="279">
        <f t="shared" si="0"/>
        <v>0.19455531280155319</v>
      </c>
      <c r="J13" s="279">
        <f t="shared" si="1"/>
        <v>8.109796982012476</v>
      </c>
      <c r="K13" s="279">
        <f t="shared" si="2"/>
        <v>2.2204460492503131E-16</v>
      </c>
      <c r="L13" s="227" t="str">
        <f t="shared" si="3"/>
        <v>Significativa</v>
      </c>
      <c r="M13" s="227" t="str">
        <f t="shared" si="4"/>
        <v>Aumento</v>
      </c>
      <c r="N13" s="65"/>
      <c r="O13" s="65"/>
      <c r="P13" s="65"/>
      <c r="Q13" s="65"/>
      <c r="R13" s="65"/>
      <c r="S13" s="65"/>
      <c r="T13" s="65"/>
      <c r="U13" s="65"/>
    </row>
    <row r="14" spans="1:21" x14ac:dyDescent="0.2">
      <c r="B14" s="15" t="s">
        <v>134</v>
      </c>
      <c r="C14" s="278">
        <v>18.74968147277832</v>
      </c>
      <c r="D14" s="279">
        <v>0.22898437082767487</v>
      </c>
      <c r="E14" s="278">
        <v>19.895307540893555</v>
      </c>
      <c r="F14" s="279">
        <v>0.26322704553604126</v>
      </c>
      <c r="H14" s="278">
        <f t="shared" si="5"/>
        <v>1.1456260681152344</v>
      </c>
      <c r="I14" s="279">
        <f t="shared" si="0"/>
        <v>0.34888725913248719</v>
      </c>
      <c r="J14" s="279">
        <f t="shared" si="1"/>
        <v>3.283656935377488</v>
      </c>
      <c r="K14" s="279">
        <f t="shared" si="2"/>
        <v>5.12347876361674E-4</v>
      </c>
      <c r="L14" s="227" t="str">
        <f t="shared" si="3"/>
        <v>Significativa</v>
      </c>
      <c r="M14" s="227" t="str">
        <f t="shared" si="4"/>
        <v>Aumento</v>
      </c>
    </row>
    <row r="15" spans="1:21" x14ac:dyDescent="0.2">
      <c r="B15" s="13" t="s">
        <v>22</v>
      </c>
      <c r="C15" s="280"/>
      <c r="D15" s="279"/>
      <c r="E15" s="280"/>
      <c r="F15" s="279"/>
      <c r="H15" s="278"/>
      <c r="I15" s="279"/>
      <c r="J15" s="279"/>
      <c r="K15" s="279"/>
      <c r="L15" s="227"/>
      <c r="M15" s="227"/>
    </row>
    <row r="16" spans="1:21" x14ac:dyDescent="0.2">
      <c r="B16" s="10" t="s">
        <v>21</v>
      </c>
      <c r="C16" s="258">
        <v>76.561042785644531</v>
      </c>
      <c r="D16" s="279">
        <v>0.25804778933525085</v>
      </c>
      <c r="E16" s="258">
        <v>73.837608337402344</v>
      </c>
      <c r="F16" s="279">
        <v>0.2958092987537384</v>
      </c>
      <c r="H16" s="278">
        <f>E16-C16</f>
        <v>-2.7234344482421875</v>
      </c>
      <c r="I16" s="279">
        <f>SQRT(F16*F16+D16*D16)</f>
        <v>0.39254528759111151</v>
      </c>
      <c r="J16" s="279">
        <f>H16/I16</f>
        <v>-6.937885982416911</v>
      </c>
      <c r="K16" s="279">
        <f>IF(J16&gt;0,(1-NORMSDIST(J16)),(NORMSDIST(J16)))</f>
        <v>1.9900536381354258E-12</v>
      </c>
      <c r="L16" s="227" t="str">
        <f>IF(K16&lt;0.05,"Significativa","No significativa")</f>
        <v>Significativa</v>
      </c>
      <c r="M16" s="227" t="str">
        <f t="shared" si="4"/>
        <v>Disminución</v>
      </c>
    </row>
    <row r="17" spans="1:18" ht="12.75" customHeight="1" x14ac:dyDescent="0.2">
      <c r="B17" s="10" t="s">
        <v>20</v>
      </c>
      <c r="C17" s="258">
        <v>30.746391296386719</v>
      </c>
      <c r="D17" s="279">
        <v>0.39816102385520935</v>
      </c>
      <c r="E17" s="258">
        <v>21.676197052001953</v>
      </c>
      <c r="F17" s="279">
        <v>0.36414387822151184</v>
      </c>
      <c r="H17" s="278">
        <f>E17-C17</f>
        <v>-9.0701942443847656</v>
      </c>
      <c r="I17" s="279">
        <f>SQRT(F17*F17+D17*D17)</f>
        <v>0.53956738686065142</v>
      </c>
      <c r="J17" s="279">
        <f>H17/I17</f>
        <v>-16.810123193615542</v>
      </c>
      <c r="K17" s="279">
        <f>IF(J17&gt;0,(1-NORMSDIST(J17)),(NORMSDIST(J17)))</f>
        <v>1.0287167114497268E-63</v>
      </c>
      <c r="L17" s="227" t="str">
        <f>IF(K17&lt;0.05,"Significativa","No significativa")</f>
        <v>Significativa</v>
      </c>
      <c r="M17" s="227" t="str">
        <f t="shared" si="4"/>
        <v>Disminución</v>
      </c>
    </row>
    <row r="18" spans="1:18" x14ac:dyDescent="0.2">
      <c r="B18" s="12" t="s">
        <v>132</v>
      </c>
      <c r="C18" s="280"/>
      <c r="D18" s="279"/>
      <c r="E18" s="280"/>
      <c r="F18" s="279"/>
      <c r="H18" s="278"/>
      <c r="I18" s="279"/>
      <c r="J18" s="279"/>
      <c r="K18" s="279"/>
      <c r="L18" s="227"/>
      <c r="M18" s="227"/>
    </row>
    <row r="19" spans="1:18" x14ac:dyDescent="0.2">
      <c r="B19" s="6" t="s">
        <v>19</v>
      </c>
      <c r="C19" s="258">
        <v>21.948444366455078</v>
      </c>
      <c r="D19" s="279">
        <v>0.20879547297954559</v>
      </c>
      <c r="E19" s="258">
        <v>19.238168716430664</v>
      </c>
      <c r="F19" s="279">
        <v>0.21068204939365387</v>
      </c>
      <c r="H19" s="278">
        <f t="shared" ref="H19:H24" si="6">E19-C19</f>
        <v>-2.7102756500244141</v>
      </c>
      <c r="I19" s="279">
        <f t="shared" ref="I19:I24" si="7">SQRT(F19*F19+D19*D19)</f>
        <v>0.2966184004296803</v>
      </c>
      <c r="J19" s="279">
        <f t="shared" ref="J19:J24" si="8">H19/I19</f>
        <v>-9.137247204146199</v>
      </c>
      <c r="K19" s="279">
        <f t="shared" ref="K19:K24" si="9">IF(J19&gt;0,(1-NORMSDIST(J19)),(NORMSDIST(J19)))</f>
        <v>3.2031107608149185E-20</v>
      </c>
      <c r="L19" s="227" t="str">
        <f t="shared" ref="L19:L24" si="10">IF(K19&lt;0.05,"Significativa","No significativa")</f>
        <v>Significativa</v>
      </c>
      <c r="M19" s="227" t="str">
        <f t="shared" si="4"/>
        <v>Disminución</v>
      </c>
    </row>
    <row r="20" spans="1:18" x14ac:dyDescent="0.2">
      <c r="B20" s="10" t="s">
        <v>18</v>
      </c>
      <c r="C20" s="258">
        <v>38.402393341064453</v>
      </c>
      <c r="D20" s="279">
        <v>0.38248872756958008</v>
      </c>
      <c r="E20" s="258">
        <v>21.543458938598633</v>
      </c>
      <c r="F20" s="279">
        <v>0.28501084446907043</v>
      </c>
      <c r="H20" s="278">
        <f t="shared" si="6"/>
        <v>-16.85893440246582</v>
      </c>
      <c r="I20" s="279">
        <f t="shared" si="7"/>
        <v>0.47699979893367783</v>
      </c>
      <c r="J20" s="279">
        <f t="shared" si="8"/>
        <v>-35.34369289075925</v>
      </c>
      <c r="K20" s="279">
        <f t="shared" si="9"/>
        <v>6.2660393976070311E-274</v>
      </c>
      <c r="L20" s="227" t="str">
        <f t="shared" si="10"/>
        <v>Significativa</v>
      </c>
      <c r="M20" s="227" t="str">
        <f t="shared" si="4"/>
        <v>Disminución</v>
      </c>
    </row>
    <row r="21" spans="1:18" x14ac:dyDescent="0.2">
      <c r="B21" s="10" t="s">
        <v>17</v>
      </c>
      <c r="C21" s="258">
        <v>65.001174926757813</v>
      </c>
      <c r="D21" s="279">
        <v>0.30586737394332886</v>
      </c>
      <c r="E21" s="258">
        <v>61.236232757568359</v>
      </c>
      <c r="F21" s="279">
        <v>0.3461034893989563</v>
      </c>
      <c r="H21" s="278">
        <f t="shared" si="6"/>
        <v>-3.7649421691894531</v>
      </c>
      <c r="I21" s="279">
        <f t="shared" si="7"/>
        <v>0.46189011227468557</v>
      </c>
      <c r="J21" s="279">
        <f t="shared" si="8"/>
        <v>-8.151164246942022</v>
      </c>
      <c r="K21" s="279">
        <f t="shared" si="9"/>
        <v>1.8021858932874524E-16</v>
      </c>
      <c r="L21" s="227" t="str">
        <f t="shared" si="10"/>
        <v>Significativa</v>
      </c>
      <c r="M21" s="227" t="str">
        <f t="shared" si="4"/>
        <v>Disminución</v>
      </c>
    </row>
    <row r="22" spans="1:18" x14ac:dyDescent="0.2">
      <c r="B22" s="10" t="s">
        <v>192</v>
      </c>
      <c r="C22" s="258">
        <v>17.695505142211914</v>
      </c>
      <c r="D22" s="279">
        <v>0.37538141012191772</v>
      </c>
      <c r="E22" s="258">
        <v>13.554106712341309</v>
      </c>
      <c r="F22" s="279">
        <v>0.32546406984329224</v>
      </c>
      <c r="H22" s="278">
        <f t="shared" si="6"/>
        <v>-4.1413984298706055</v>
      </c>
      <c r="I22" s="279">
        <f t="shared" si="7"/>
        <v>0.49682800225438056</v>
      </c>
      <c r="J22" s="279">
        <f t="shared" si="8"/>
        <v>-8.3356783657096898</v>
      </c>
      <c r="K22" s="279">
        <f t="shared" si="9"/>
        <v>3.852756024871099E-17</v>
      </c>
      <c r="L22" s="227" t="str">
        <f t="shared" si="10"/>
        <v>Significativa</v>
      </c>
      <c r="M22" s="227" t="str">
        <f t="shared" si="4"/>
        <v>Disminución</v>
      </c>
    </row>
    <row r="23" spans="1:18" x14ac:dyDescent="0.2">
      <c r="B23" s="10" t="s">
        <v>16</v>
      </c>
      <c r="C23" s="258">
        <v>19.214744567871094</v>
      </c>
      <c r="D23" s="279">
        <v>0.4914354681968689</v>
      </c>
      <c r="E23" s="258">
        <v>15.015172958374023</v>
      </c>
      <c r="F23" s="279">
        <v>0.48852959275245667</v>
      </c>
      <c r="H23" s="278">
        <f t="shared" si="6"/>
        <v>-4.1995716094970703</v>
      </c>
      <c r="I23" s="279">
        <f t="shared" si="7"/>
        <v>0.69294298639697405</v>
      </c>
      <c r="J23" s="279">
        <f t="shared" si="8"/>
        <v>-6.0604864930276019</v>
      </c>
      <c r="K23" s="279">
        <f t="shared" si="9"/>
        <v>6.7855223942310775E-10</v>
      </c>
      <c r="L23" s="227" t="str">
        <f t="shared" si="10"/>
        <v>Significativa</v>
      </c>
      <c r="M23" s="227" t="str">
        <f t="shared" si="4"/>
        <v>Disminución</v>
      </c>
    </row>
    <row r="24" spans="1:18" x14ac:dyDescent="0.2">
      <c r="B24" s="10" t="s">
        <v>128</v>
      </c>
      <c r="C24" s="258">
        <v>21.742761611938477</v>
      </c>
      <c r="D24" s="279">
        <v>0.35959279537200928</v>
      </c>
      <c r="E24" s="258">
        <v>23.316083908081055</v>
      </c>
      <c r="F24" s="279">
        <v>0.35682612657546997</v>
      </c>
      <c r="H24" s="278">
        <f t="shared" si="6"/>
        <v>1.5733222961425781</v>
      </c>
      <c r="I24" s="279">
        <f t="shared" si="7"/>
        <v>0.5065884553464568</v>
      </c>
      <c r="J24" s="279">
        <f t="shared" si="8"/>
        <v>3.1057207868398424</v>
      </c>
      <c r="K24" s="279">
        <f t="shared" si="9"/>
        <v>9.4907928051446433E-4</v>
      </c>
      <c r="L24" s="227" t="str">
        <f t="shared" si="10"/>
        <v>Significativa</v>
      </c>
      <c r="M24" s="227" t="str">
        <f t="shared" si="4"/>
        <v>Aumento</v>
      </c>
    </row>
    <row r="25" spans="1:18" ht="12.75" customHeight="1" x14ac:dyDescent="0.2">
      <c r="B25" s="9" t="s">
        <v>14</v>
      </c>
      <c r="C25" s="258"/>
      <c r="D25" s="279"/>
      <c r="E25" s="258"/>
      <c r="F25" s="279"/>
      <c r="H25" s="278"/>
      <c r="I25" s="279"/>
      <c r="J25" s="279"/>
      <c r="K25" s="279"/>
      <c r="L25" s="227"/>
      <c r="M25" s="227"/>
    </row>
    <row r="26" spans="1:18" x14ac:dyDescent="0.2">
      <c r="B26" s="6" t="s">
        <v>187</v>
      </c>
      <c r="C26" s="258">
        <v>16.752504348754883</v>
      </c>
      <c r="D26" s="279">
        <v>0.34243422746658325</v>
      </c>
      <c r="E26" s="258">
        <v>20.04499626159668</v>
      </c>
      <c r="F26" s="279">
        <v>0.35973665118217468</v>
      </c>
      <c r="H26" s="278">
        <f>E26-C26</f>
        <v>3.2924919128417969</v>
      </c>
      <c r="I26" s="279">
        <f>SQRT(((F26^2)+(D26^2)))</f>
        <v>0.49666050612506052</v>
      </c>
      <c r="J26" s="279">
        <f>(E26-C26)/SQRT(((F26^2)+(D26^2)))</f>
        <v>6.6292605758605214</v>
      </c>
      <c r="K26" s="279">
        <f>IF(J26&gt;0,(1-NORMSDIST(J26)),(NORMSDIST(J26)))</f>
        <v>1.6868617613852166E-11</v>
      </c>
      <c r="L26" s="227" t="str">
        <f>IF(K26&lt;0.05,"Significativa","No significativa")</f>
        <v>Significativa</v>
      </c>
      <c r="M26" s="227" t="str">
        <f t="shared" si="4"/>
        <v>Aumento</v>
      </c>
    </row>
    <row r="27" spans="1:18" ht="13.5" thickBot="1" x14ac:dyDescent="0.25">
      <c r="A27" s="28"/>
      <c r="B27" s="150" t="s">
        <v>188</v>
      </c>
      <c r="C27" s="281">
        <v>49.018245697021484</v>
      </c>
      <c r="D27" s="282">
        <v>0.4070969820022583</v>
      </c>
      <c r="E27" s="281">
        <v>51.639480590820312</v>
      </c>
      <c r="F27" s="282">
        <v>0.43152561783790588</v>
      </c>
      <c r="G27" s="28"/>
      <c r="H27" s="285">
        <f>E27-C27</f>
        <v>2.6212348937988281</v>
      </c>
      <c r="I27" s="282">
        <f>SQRT(((F27^2)+(D27^2)))</f>
        <v>0.59324726009121476</v>
      </c>
      <c r="J27" s="282">
        <f>(E27-C27)/SQRT(((F27^2)+(D27^2)))</f>
        <v>4.4184525915817972</v>
      </c>
      <c r="K27" s="282">
        <f>IF(J27&gt;0,(1-NORMSDIST(J27)),(NORMSDIST(J27)))</f>
        <v>4.9705039841807519E-6</v>
      </c>
      <c r="L27" s="228" t="str">
        <f>IF(K27&lt;0.05,"Significativa","No significativa")</f>
        <v>Significativa</v>
      </c>
      <c r="M27" s="228" t="str">
        <f t="shared" si="4"/>
        <v>Aumento</v>
      </c>
    </row>
    <row r="28" spans="1:18" ht="12.75" customHeight="1" thickTop="1" x14ac:dyDescent="0.2">
      <c r="B28" s="118" t="s">
        <v>204</v>
      </c>
    </row>
    <row r="29" spans="1:18" x14ac:dyDescent="0.2">
      <c r="B29" s="5" t="s">
        <v>161</v>
      </c>
    </row>
    <row r="30" spans="1:18" x14ac:dyDescent="0.2">
      <c r="B30" s="117"/>
    </row>
    <row r="31" spans="1:18" x14ac:dyDescent="0.2">
      <c r="B31" s="5"/>
    </row>
    <row r="32" spans="1:18" x14ac:dyDescent="0.2">
      <c r="R32" s="65"/>
    </row>
    <row r="33" spans="17:18" x14ac:dyDescent="0.2">
      <c r="R33" s="65"/>
    </row>
    <row r="34" spans="17:18" x14ac:dyDescent="0.2">
      <c r="Q34" s="47"/>
    </row>
    <row r="35" spans="17:18" x14ac:dyDescent="0.2">
      <c r="Q35" s="47"/>
    </row>
    <row r="36" spans="17:18" x14ac:dyDescent="0.2">
      <c r="Q36" s="47"/>
    </row>
    <row r="37" spans="17:18" x14ac:dyDescent="0.2">
      <c r="Q37" s="47"/>
    </row>
    <row r="38" spans="17:18" x14ac:dyDescent="0.2">
      <c r="Q38" s="47"/>
    </row>
    <row r="39" spans="17:18" x14ac:dyDescent="0.2">
      <c r="Q39" s="47"/>
    </row>
    <row r="40" spans="17:18" x14ac:dyDescent="0.2">
      <c r="Q40" s="47"/>
    </row>
    <row r="41" spans="17:18" x14ac:dyDescent="0.2">
      <c r="Q41" s="47"/>
    </row>
    <row r="42" spans="17:18" x14ac:dyDescent="0.2">
      <c r="Q42" s="47"/>
    </row>
    <row r="43" spans="17:18" x14ac:dyDescent="0.2">
      <c r="Q43" s="47"/>
    </row>
    <row r="44" spans="17:18" x14ac:dyDescent="0.2">
      <c r="Q44" s="47"/>
    </row>
    <row r="45" spans="17:18" x14ac:dyDescent="0.2">
      <c r="Q45" s="47"/>
    </row>
    <row r="46" spans="17:18" x14ac:dyDescent="0.2">
      <c r="Q46" s="47"/>
    </row>
    <row r="47" spans="17:18" x14ac:dyDescent="0.2">
      <c r="Q47" s="47"/>
    </row>
    <row r="48" spans="17:18" x14ac:dyDescent="0.2">
      <c r="Q48" s="47"/>
    </row>
    <row r="49" spans="17:17" x14ac:dyDescent="0.2">
      <c r="Q49" s="47"/>
    </row>
    <row r="50" spans="17:17" x14ac:dyDescent="0.2">
      <c r="Q50" s="47"/>
    </row>
    <row r="51" spans="17:17" x14ac:dyDescent="0.2">
      <c r="Q51" s="47"/>
    </row>
    <row r="52" spans="17:17" x14ac:dyDescent="0.2">
      <c r="Q52" s="47"/>
    </row>
    <row r="53" spans="17:17" x14ac:dyDescent="0.2">
      <c r="Q53" s="47"/>
    </row>
    <row r="54" spans="17:17" x14ac:dyDescent="0.2">
      <c r="Q54" s="47"/>
    </row>
    <row r="55" spans="17:17" x14ac:dyDescent="0.2">
      <c r="Q55" s="47"/>
    </row>
    <row r="56" spans="17:17" x14ac:dyDescent="0.2">
      <c r="Q56" s="47"/>
    </row>
    <row r="57" spans="17:17" x14ac:dyDescent="0.2">
      <c r="Q57" s="47"/>
    </row>
    <row r="58" spans="17:17" x14ac:dyDescent="0.2">
      <c r="Q58" s="47"/>
    </row>
    <row r="59" spans="17:17" x14ac:dyDescent="0.2">
      <c r="Q59" s="47"/>
    </row>
    <row r="60" spans="17:17" x14ac:dyDescent="0.2">
      <c r="Q60" s="47"/>
    </row>
  </sheetData>
  <mergeCells count="11"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  <mergeCell ref="H7:I7"/>
  </mergeCells>
  <pageMargins left="3.937007874015748E-2" right="3.937007874015748E-2" top="0.35433070866141736" bottom="0.35433070866141736" header="0.31496062992125984" footer="0.31496062992125984"/>
  <pageSetup paperSize="141" scale="7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5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6384" width="11.42578125" style="17"/>
  </cols>
  <sheetData>
    <row r="4" spans="1:14" ht="15" x14ac:dyDescent="0.25">
      <c r="B4" s="353" t="s">
        <v>169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</row>
    <row r="5" spans="1:14" ht="15.75" customHeight="1" x14ac:dyDescent="0.2">
      <c r="B5" s="428" t="s">
        <v>147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</row>
    <row r="6" spans="1:14" ht="35.25" customHeight="1" thickBot="1" x14ac:dyDescent="0.25">
      <c r="A6" s="205"/>
      <c r="B6" s="354" t="s">
        <v>230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14" ht="20.100000000000001" customHeight="1" thickTop="1" x14ac:dyDescent="0.2">
      <c r="A7" s="153"/>
      <c r="B7" s="387" t="s">
        <v>154</v>
      </c>
      <c r="C7" s="430" t="s">
        <v>17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4" ht="30" customHeight="1" x14ac:dyDescent="0.2">
      <c r="A8" s="206"/>
      <c r="B8" s="429"/>
      <c r="C8" s="431" t="s">
        <v>96</v>
      </c>
      <c r="D8" s="431"/>
      <c r="E8" s="431"/>
      <c r="F8" s="431"/>
      <c r="G8" s="431" t="s">
        <v>95</v>
      </c>
      <c r="H8" s="431"/>
      <c r="I8" s="431"/>
      <c r="J8" s="431"/>
      <c r="K8" s="431" t="s">
        <v>173</v>
      </c>
      <c r="L8" s="431"/>
      <c r="M8" s="431"/>
      <c r="N8" s="431"/>
    </row>
    <row r="9" spans="1:14" ht="14.25" customHeight="1" x14ac:dyDescent="0.2">
      <c r="A9" s="206"/>
      <c r="B9" s="429"/>
      <c r="C9" s="427">
        <v>2008</v>
      </c>
      <c r="D9" s="427"/>
      <c r="E9" s="427">
        <v>2012</v>
      </c>
      <c r="F9" s="427"/>
      <c r="G9" s="427">
        <v>2008</v>
      </c>
      <c r="H9" s="427"/>
      <c r="I9" s="427">
        <v>2012</v>
      </c>
      <c r="J9" s="427"/>
      <c r="K9" s="427">
        <v>2008</v>
      </c>
      <c r="L9" s="427"/>
      <c r="M9" s="427">
        <v>2012</v>
      </c>
      <c r="N9" s="427"/>
    </row>
    <row r="10" spans="1:14" ht="42" customHeight="1" thickBot="1" x14ac:dyDescent="0.25">
      <c r="A10" s="156"/>
      <c r="B10" s="388"/>
      <c r="C10" s="191" t="s">
        <v>77</v>
      </c>
      <c r="D10" s="191" t="s">
        <v>144</v>
      </c>
      <c r="E10" s="191" t="s">
        <v>77</v>
      </c>
      <c r="F10" s="191" t="s">
        <v>144</v>
      </c>
      <c r="G10" s="191" t="s">
        <v>77</v>
      </c>
      <c r="H10" s="191" t="s">
        <v>144</v>
      </c>
      <c r="I10" s="191" t="s">
        <v>77</v>
      </c>
      <c r="J10" s="191" t="s">
        <v>144</v>
      </c>
      <c r="K10" s="191" t="s">
        <v>77</v>
      </c>
      <c r="L10" s="191" t="s">
        <v>144</v>
      </c>
      <c r="M10" s="191" t="s">
        <v>77</v>
      </c>
      <c r="N10" s="191" t="s">
        <v>144</v>
      </c>
    </row>
    <row r="11" spans="1:14" x14ac:dyDescent="0.2">
      <c r="B11" s="108" t="s">
        <v>67</v>
      </c>
      <c r="C11" s="263">
        <v>51.738643646240234</v>
      </c>
      <c r="D11" s="307">
        <v>1.5870475769042969</v>
      </c>
      <c r="E11" s="263">
        <v>47.735996246337891</v>
      </c>
      <c r="F11" s="307">
        <v>1.4622354507446289</v>
      </c>
      <c r="G11" s="263">
        <v>44.981708526611328</v>
      </c>
      <c r="H11" s="307">
        <v>2.01882004737854</v>
      </c>
      <c r="I11" s="263">
        <v>40.692226409912109</v>
      </c>
      <c r="J11" s="307">
        <v>1.7211629152297974</v>
      </c>
      <c r="K11" s="263">
        <v>24.704074859619141</v>
      </c>
      <c r="L11" s="307">
        <v>2.9697608947753906</v>
      </c>
      <c r="M11" s="263">
        <v>21.813982009887695</v>
      </c>
      <c r="N11" s="307">
        <v>2.3877267837524414</v>
      </c>
    </row>
    <row r="12" spans="1:14" x14ac:dyDescent="0.2">
      <c r="B12" s="108" t="s">
        <v>66</v>
      </c>
      <c r="C12" s="263">
        <v>51.998252868652344</v>
      </c>
      <c r="D12" s="307">
        <v>1.4701955318450928</v>
      </c>
      <c r="E12" s="263">
        <v>59.641002655029297</v>
      </c>
      <c r="F12" s="307">
        <v>1.7970236539840698</v>
      </c>
      <c r="G12" s="263">
        <v>45.900993347167969</v>
      </c>
      <c r="H12" s="307">
        <v>1.6300476789474487</v>
      </c>
      <c r="I12" s="263">
        <v>45.124919891357422</v>
      </c>
      <c r="J12" s="307">
        <v>1.6730450391769409</v>
      </c>
      <c r="K12" s="263">
        <v>32.74273681640625</v>
      </c>
      <c r="L12" s="307">
        <v>3.0691449642181396</v>
      </c>
      <c r="M12" s="263">
        <v>23.936445236206055</v>
      </c>
      <c r="N12" s="307">
        <v>2.326366662979126</v>
      </c>
    </row>
    <row r="13" spans="1:14" x14ac:dyDescent="0.2">
      <c r="B13" s="108" t="s">
        <v>65</v>
      </c>
      <c r="C13" s="263">
        <v>51.084362030029297</v>
      </c>
      <c r="D13" s="307">
        <v>1.7443680763244629</v>
      </c>
      <c r="E13" s="263">
        <v>47.114242553710937</v>
      </c>
      <c r="F13" s="307">
        <v>1.9747902154922485</v>
      </c>
      <c r="G13" s="263">
        <v>41.016902923583984</v>
      </c>
      <c r="H13" s="307">
        <v>2.1874587535858154</v>
      </c>
      <c r="I13" s="263">
        <v>37.291881561279297</v>
      </c>
      <c r="J13" s="307">
        <v>1.7176542282104492</v>
      </c>
      <c r="K13" s="263">
        <v>16.511533737182617</v>
      </c>
      <c r="L13" s="307">
        <v>2.445904016494751</v>
      </c>
      <c r="M13" s="263">
        <v>20.946416854858398</v>
      </c>
      <c r="N13" s="307">
        <v>3.0766160488128662</v>
      </c>
    </row>
    <row r="14" spans="1:14" x14ac:dyDescent="0.2">
      <c r="B14" s="108" t="s">
        <v>64</v>
      </c>
      <c r="C14" s="263">
        <v>59.152336120605469</v>
      </c>
      <c r="D14" s="307">
        <v>1.5219535827636719</v>
      </c>
      <c r="E14" s="263">
        <v>62.820667266845703</v>
      </c>
      <c r="F14" s="307">
        <v>1.4894458055496216</v>
      </c>
      <c r="G14" s="263">
        <v>51.696090698242188</v>
      </c>
      <c r="H14" s="307">
        <v>2.1425714492797852</v>
      </c>
      <c r="I14" s="263">
        <v>51.396102905273437</v>
      </c>
      <c r="J14" s="307">
        <v>1.6786764860153198</v>
      </c>
      <c r="K14" s="263">
        <v>32.118686676025391</v>
      </c>
      <c r="L14" s="307">
        <v>2.469968318939209</v>
      </c>
      <c r="M14" s="263">
        <v>24.378536224365234</v>
      </c>
      <c r="N14" s="307">
        <v>2.2308447360992432</v>
      </c>
    </row>
    <row r="15" spans="1:14" x14ac:dyDescent="0.2">
      <c r="B15" s="108" t="s">
        <v>63</v>
      </c>
      <c r="C15" s="263">
        <v>37.393848419189453</v>
      </c>
      <c r="D15" s="307">
        <v>1.4880615472793579</v>
      </c>
      <c r="E15" s="263">
        <v>37.275741577148438</v>
      </c>
      <c r="F15" s="307">
        <v>1.4615987539291382</v>
      </c>
      <c r="G15" s="263">
        <v>29.731235504150391</v>
      </c>
      <c r="H15" s="307">
        <v>1.4315547943115234</v>
      </c>
      <c r="I15" s="263">
        <v>25.385833740234375</v>
      </c>
      <c r="J15" s="307">
        <v>1.3612357378005981</v>
      </c>
      <c r="K15" s="263">
        <v>15.897453308105469</v>
      </c>
      <c r="L15" s="307">
        <v>1.802736759185791</v>
      </c>
      <c r="M15" s="263">
        <v>11.911693572998047</v>
      </c>
      <c r="N15" s="307">
        <v>1.7072173357009888</v>
      </c>
    </row>
    <row r="16" spans="1:14" x14ac:dyDescent="0.2">
      <c r="B16" s="108" t="s">
        <v>62</v>
      </c>
      <c r="C16" s="263">
        <v>55.319534301757813</v>
      </c>
      <c r="D16" s="307">
        <v>1.7451717853546143</v>
      </c>
      <c r="E16" s="263">
        <v>53.332210540771484</v>
      </c>
      <c r="F16" s="307">
        <v>1.6150672435760498</v>
      </c>
      <c r="G16" s="263">
        <v>42.48406982421875</v>
      </c>
      <c r="H16" s="307">
        <v>2.1530828475952148</v>
      </c>
      <c r="I16" s="263">
        <v>40.838787078857422</v>
      </c>
      <c r="J16" s="307">
        <v>1.6754213571548462</v>
      </c>
      <c r="K16" s="263">
        <v>29.213691711425781</v>
      </c>
      <c r="L16" s="307">
        <v>3.2488749027252197</v>
      </c>
      <c r="M16" s="263">
        <v>22.529735565185547</v>
      </c>
      <c r="N16" s="307">
        <v>2.1276159286499023</v>
      </c>
    </row>
    <row r="17" spans="2:14" x14ac:dyDescent="0.2">
      <c r="B17" s="108" t="s">
        <v>61</v>
      </c>
      <c r="C17" s="263">
        <v>83.499259948730469</v>
      </c>
      <c r="D17" s="307">
        <v>1.289263129234314</v>
      </c>
      <c r="E17" s="263">
        <v>84.214759826660156</v>
      </c>
      <c r="F17" s="307">
        <v>1.0337842702865601</v>
      </c>
      <c r="G17" s="263">
        <v>78.282180786132812</v>
      </c>
      <c r="H17" s="307">
        <v>1.5427752733230591</v>
      </c>
      <c r="I17" s="263">
        <v>73.451103210449219</v>
      </c>
      <c r="J17" s="307">
        <v>1.4588148593902588</v>
      </c>
      <c r="K17" s="263">
        <v>36.306140899658203</v>
      </c>
      <c r="L17" s="307">
        <v>2.7108688354492187</v>
      </c>
      <c r="M17" s="263">
        <v>23.107831954956055</v>
      </c>
      <c r="N17" s="307">
        <v>2.7867755889892578</v>
      </c>
    </row>
    <row r="18" spans="2:14" x14ac:dyDescent="0.2">
      <c r="B18" s="108" t="s">
        <v>60</v>
      </c>
      <c r="C18" s="263">
        <v>54.439712524414063</v>
      </c>
      <c r="D18" s="307">
        <v>1.7552515268325806</v>
      </c>
      <c r="E18" s="263">
        <v>52.887672424316406</v>
      </c>
      <c r="F18" s="307">
        <v>1.5116117000579834</v>
      </c>
      <c r="G18" s="263">
        <v>44.391735076904297</v>
      </c>
      <c r="H18" s="307">
        <v>1.6191869974136353</v>
      </c>
      <c r="I18" s="263">
        <v>39.178356170654297</v>
      </c>
      <c r="J18" s="307">
        <v>1.6805996894836426</v>
      </c>
      <c r="K18" s="263">
        <v>28.917631149291992</v>
      </c>
      <c r="L18" s="307">
        <v>2.7574706077575684</v>
      </c>
      <c r="M18" s="263">
        <v>22.579835891723633</v>
      </c>
      <c r="N18" s="307">
        <v>2.2059652805328369</v>
      </c>
    </row>
    <row r="19" spans="2:14" x14ac:dyDescent="0.2">
      <c r="B19" s="108" t="s">
        <v>59</v>
      </c>
      <c r="C19" s="263">
        <v>51.215499877929688</v>
      </c>
      <c r="D19" s="307">
        <v>1.0835385322570801</v>
      </c>
      <c r="E19" s="263">
        <v>56.029708862304687</v>
      </c>
      <c r="F19" s="307">
        <v>1.4693962335586548</v>
      </c>
      <c r="G19" s="263">
        <v>41.024517059326172</v>
      </c>
      <c r="H19" s="307">
        <v>1.2655482292175293</v>
      </c>
      <c r="I19" s="263">
        <v>40.675460815429687</v>
      </c>
      <c r="J19" s="307">
        <v>1.5123031139373779</v>
      </c>
      <c r="K19" s="263">
        <v>13.417476654052734</v>
      </c>
      <c r="L19" s="307">
        <v>1.4133733510971069</v>
      </c>
      <c r="M19" s="263">
        <v>16.016481399536133</v>
      </c>
      <c r="N19" s="307">
        <v>1.9393739700317383</v>
      </c>
    </row>
    <row r="20" spans="2:14" x14ac:dyDescent="0.2">
      <c r="B20" s="108" t="s">
        <v>58</v>
      </c>
      <c r="C20" s="263">
        <v>55.879013061523438</v>
      </c>
      <c r="D20" s="307">
        <v>1.78759765625</v>
      </c>
      <c r="E20" s="263">
        <v>60.116703033447266</v>
      </c>
      <c r="F20" s="307">
        <v>1.5337474346160889</v>
      </c>
      <c r="G20" s="263">
        <v>48.6561279296875</v>
      </c>
      <c r="H20" s="307">
        <v>2.1151518821716309</v>
      </c>
      <c r="I20" s="263">
        <v>48.093063354492188</v>
      </c>
      <c r="J20" s="307">
        <v>1.6761189699172974</v>
      </c>
      <c r="K20" s="263">
        <v>26.967206954956055</v>
      </c>
      <c r="L20" s="307">
        <v>2.6001238822937012</v>
      </c>
      <c r="M20" s="263">
        <v>23.2293701171875</v>
      </c>
      <c r="N20" s="307">
        <v>1.9714785814285278</v>
      </c>
    </row>
    <row r="21" spans="2:14" x14ac:dyDescent="0.2">
      <c r="B21" s="108" t="s">
        <v>57</v>
      </c>
      <c r="C21" s="263">
        <v>63.462066650390625</v>
      </c>
      <c r="D21" s="307">
        <v>1.5277260541915894</v>
      </c>
      <c r="E21" s="263">
        <v>61.957771301269531</v>
      </c>
      <c r="F21" s="307">
        <v>1.6404883861541748</v>
      </c>
      <c r="G21" s="263">
        <v>58.155971527099609</v>
      </c>
      <c r="H21" s="307">
        <v>1.7358018159866333</v>
      </c>
      <c r="I21" s="263">
        <v>55.245857238769531</v>
      </c>
      <c r="J21" s="307">
        <v>1.7133878469467163</v>
      </c>
      <c r="K21" s="263">
        <v>37.752670288085938</v>
      </c>
      <c r="L21" s="307">
        <v>2.8179595470428467</v>
      </c>
      <c r="M21" s="263">
        <v>27.224775314331055</v>
      </c>
      <c r="N21" s="307">
        <v>2.5420374870300293</v>
      </c>
    </row>
    <row r="22" spans="2:14" x14ac:dyDescent="0.2">
      <c r="B22" s="108" t="s">
        <v>56</v>
      </c>
      <c r="C22" s="263">
        <v>78.767227172851562</v>
      </c>
      <c r="D22" s="307">
        <v>1.2015368938446045</v>
      </c>
      <c r="E22" s="263">
        <v>78.723098754882813</v>
      </c>
      <c r="F22" s="307">
        <v>1.3599811792373657</v>
      </c>
      <c r="G22" s="263">
        <v>70.757217407226562</v>
      </c>
      <c r="H22" s="307">
        <v>1.5638748407363892</v>
      </c>
      <c r="I22" s="263">
        <v>66.564735412597656</v>
      </c>
      <c r="J22" s="307">
        <v>1.7153528928756714</v>
      </c>
      <c r="K22" s="263">
        <v>45.85601806640625</v>
      </c>
      <c r="L22" s="307">
        <v>2.8848049640655518</v>
      </c>
      <c r="M22" s="263">
        <v>35.605381011962891</v>
      </c>
      <c r="N22" s="307">
        <v>2.0916142463684082</v>
      </c>
    </row>
    <row r="23" spans="2:14" x14ac:dyDescent="0.2">
      <c r="B23" s="108" t="s">
        <v>55</v>
      </c>
      <c r="C23" s="263">
        <v>75.106575012207031</v>
      </c>
      <c r="D23" s="307">
        <v>1.8010861873626709</v>
      </c>
      <c r="E23" s="263">
        <v>71.658882141113281</v>
      </c>
      <c r="F23" s="307">
        <v>1.6901363134384155</v>
      </c>
      <c r="G23" s="263">
        <v>69.555885314941406</v>
      </c>
      <c r="H23" s="307">
        <v>1.7755230665206909</v>
      </c>
      <c r="I23" s="263">
        <v>61.538360595703125</v>
      </c>
      <c r="J23" s="307">
        <v>2.0127494335174561</v>
      </c>
      <c r="K23" s="263">
        <v>44.559818267822266</v>
      </c>
      <c r="L23" s="307">
        <v>3.339508056640625</v>
      </c>
      <c r="M23" s="263">
        <v>35.797023773193359</v>
      </c>
      <c r="N23" s="307">
        <v>2.8374857902526855</v>
      </c>
    </row>
    <row r="24" spans="2:14" x14ac:dyDescent="0.2">
      <c r="B24" s="108" t="s">
        <v>54</v>
      </c>
      <c r="C24" s="263">
        <v>55.546218872070313</v>
      </c>
      <c r="D24" s="307">
        <v>1.5998058319091797</v>
      </c>
      <c r="E24" s="263">
        <v>54.584575653076172</v>
      </c>
      <c r="F24" s="307">
        <v>1.7448087930679321</v>
      </c>
      <c r="G24" s="263">
        <v>50.522930145263672</v>
      </c>
      <c r="H24" s="307">
        <v>1.475743293762207</v>
      </c>
      <c r="I24" s="263">
        <v>47.136264801025391</v>
      </c>
      <c r="J24" s="307">
        <v>2.3760313987731934</v>
      </c>
      <c r="K24" s="263">
        <v>36.883060455322266</v>
      </c>
      <c r="L24" s="307">
        <v>2.8444039821624756</v>
      </c>
      <c r="M24" s="263">
        <v>24.798948287963867</v>
      </c>
      <c r="N24" s="307">
        <v>2.4668903350830078</v>
      </c>
    </row>
    <row r="25" spans="2:14" x14ac:dyDescent="0.2">
      <c r="B25" s="108" t="s">
        <v>53</v>
      </c>
      <c r="C25" s="263">
        <v>66.643928527832031</v>
      </c>
      <c r="D25" s="307">
        <v>1.1262294054031372</v>
      </c>
      <c r="E25" s="263">
        <v>68.019912719726563</v>
      </c>
      <c r="F25" s="307">
        <v>1.4107075929641724</v>
      </c>
      <c r="G25" s="263">
        <v>58.025962829589844</v>
      </c>
      <c r="H25" s="307">
        <v>1.3611406087875366</v>
      </c>
      <c r="I25" s="263">
        <v>55.139381408691406</v>
      </c>
      <c r="J25" s="307">
        <v>1.5624234676361084</v>
      </c>
      <c r="K25" s="263">
        <v>39.932060241699219</v>
      </c>
      <c r="L25" s="307">
        <v>2.6958596706390381</v>
      </c>
      <c r="M25" s="263">
        <v>34.872894287109375</v>
      </c>
      <c r="N25" s="307">
        <v>2.7463924884796143</v>
      </c>
    </row>
    <row r="26" spans="2:14" x14ac:dyDescent="0.2">
      <c r="B26" s="108" t="s">
        <v>52</v>
      </c>
      <c r="C26" s="263">
        <v>75.664154052734375</v>
      </c>
      <c r="D26" s="307">
        <v>1.7068067789077759</v>
      </c>
      <c r="E26" s="263">
        <v>72.681800842285156</v>
      </c>
      <c r="F26" s="307">
        <v>1.6436669826507568</v>
      </c>
      <c r="G26" s="263">
        <v>67.892623901367188</v>
      </c>
      <c r="H26" s="307">
        <v>2.0229511260986328</v>
      </c>
      <c r="I26" s="263">
        <v>61.712669372558594</v>
      </c>
      <c r="J26" s="307">
        <v>1.8772294521331787</v>
      </c>
      <c r="K26" s="263">
        <v>41.951145172119141</v>
      </c>
      <c r="L26" s="307">
        <v>2.9039137363433838</v>
      </c>
      <c r="M26" s="263">
        <v>32.244976043701172</v>
      </c>
      <c r="N26" s="307">
        <v>2.4531023502349854</v>
      </c>
    </row>
    <row r="27" spans="2:14" x14ac:dyDescent="0.2">
      <c r="B27" s="108" t="s">
        <v>51</v>
      </c>
      <c r="C27" s="263">
        <v>71.027664184570312</v>
      </c>
      <c r="D27" s="307">
        <v>1.2566633224487305</v>
      </c>
      <c r="E27" s="263">
        <v>66.694320678710938</v>
      </c>
      <c r="F27" s="307">
        <v>1.5634450912475586</v>
      </c>
      <c r="G27" s="263">
        <v>61.927177429199219</v>
      </c>
      <c r="H27" s="307">
        <v>1.9265029430389404</v>
      </c>
      <c r="I27" s="263">
        <v>53.546066284179687</v>
      </c>
      <c r="J27" s="307">
        <v>1.927175760269165</v>
      </c>
      <c r="K27" s="263">
        <v>40.761749267578125</v>
      </c>
      <c r="L27" s="307">
        <v>2.9322366714477539</v>
      </c>
      <c r="M27" s="263">
        <v>33.251674652099609</v>
      </c>
      <c r="N27" s="307">
        <v>3.1839032173156738</v>
      </c>
    </row>
    <row r="28" spans="2:14" x14ac:dyDescent="0.2">
      <c r="B28" s="108" t="s">
        <v>50</v>
      </c>
      <c r="C28" s="263">
        <v>63.860256195068359</v>
      </c>
      <c r="D28" s="307">
        <v>1.5910619497299194</v>
      </c>
      <c r="E28" s="263">
        <v>63.934486389160156</v>
      </c>
      <c r="F28" s="307">
        <v>1.4183293581008911</v>
      </c>
      <c r="G28" s="263">
        <v>57.557422637939453</v>
      </c>
      <c r="H28" s="307">
        <v>1.6540427207946777</v>
      </c>
      <c r="I28" s="263">
        <v>52.231014251708984</v>
      </c>
      <c r="J28" s="307">
        <v>1.7808076143264771</v>
      </c>
      <c r="K28" s="263">
        <v>33.571060180664062</v>
      </c>
      <c r="L28" s="307">
        <v>2.4456408023834229</v>
      </c>
      <c r="M28" s="263">
        <v>22.472003936767578</v>
      </c>
      <c r="N28" s="307">
        <v>2.1470494270324707</v>
      </c>
    </row>
    <row r="29" spans="2:14" x14ac:dyDescent="0.2">
      <c r="B29" s="108" t="s">
        <v>49</v>
      </c>
      <c r="C29" s="263">
        <v>41.462440490722656</v>
      </c>
      <c r="D29" s="307">
        <v>1.4242889881134033</v>
      </c>
      <c r="E29" s="263">
        <v>37.613567352294922</v>
      </c>
      <c r="F29" s="307">
        <v>1.5703707933425903</v>
      </c>
      <c r="G29" s="263">
        <v>35.277881622314453</v>
      </c>
      <c r="H29" s="307">
        <v>1.709496021270752</v>
      </c>
      <c r="I29" s="263">
        <v>29.054672241210938</v>
      </c>
      <c r="J29" s="307">
        <v>1.5997190475463867</v>
      </c>
      <c r="K29" s="263">
        <v>19.977266311645508</v>
      </c>
      <c r="L29" s="307">
        <v>2.3937594890594482</v>
      </c>
      <c r="M29" s="263">
        <v>11.055720329284668</v>
      </c>
      <c r="N29" s="307">
        <v>1.8283963203430176</v>
      </c>
    </row>
    <row r="30" spans="2:14" x14ac:dyDescent="0.2">
      <c r="B30" s="108" t="s">
        <v>48</v>
      </c>
      <c r="C30" s="263">
        <v>78.711334228515625</v>
      </c>
      <c r="D30" s="307">
        <v>1.797609806060791</v>
      </c>
      <c r="E30" s="263">
        <v>76.753028869628906</v>
      </c>
      <c r="F30" s="307">
        <v>1.6231232881546021</v>
      </c>
      <c r="G30" s="263">
        <v>70.826431274414063</v>
      </c>
      <c r="H30" s="307">
        <v>2.2031271457672119</v>
      </c>
      <c r="I30" s="263">
        <v>64.054916381835938</v>
      </c>
      <c r="J30" s="307">
        <v>2.0576498508453369</v>
      </c>
      <c r="K30" s="263">
        <v>49.529212951660156</v>
      </c>
      <c r="L30" s="307">
        <v>2.9621100425720215</v>
      </c>
      <c r="M30" s="263">
        <v>31.324981689453125</v>
      </c>
      <c r="N30" s="307">
        <v>2.503899097442627</v>
      </c>
    </row>
    <row r="31" spans="2:14" x14ac:dyDescent="0.2">
      <c r="B31" s="108" t="s">
        <v>47</v>
      </c>
      <c r="C31" s="263">
        <v>77.363029479980469</v>
      </c>
      <c r="D31" s="307">
        <v>1.3896061182022095</v>
      </c>
      <c r="E31" s="263">
        <v>78.576728820800781</v>
      </c>
      <c r="F31" s="307">
        <v>1.3926318883895874</v>
      </c>
      <c r="G31" s="263">
        <v>65.657318115234375</v>
      </c>
      <c r="H31" s="307">
        <v>1.6484595537185669</v>
      </c>
      <c r="I31" s="263">
        <v>65.81732177734375</v>
      </c>
      <c r="J31" s="307">
        <v>2.506725549697876</v>
      </c>
      <c r="K31" s="263">
        <v>48.891189575195313</v>
      </c>
      <c r="L31" s="307">
        <v>3.1595029830932617</v>
      </c>
      <c r="M31" s="263">
        <v>39.220909118652344</v>
      </c>
      <c r="N31" s="307">
        <v>3.4527521133422852</v>
      </c>
    </row>
    <row r="32" spans="2:14" x14ac:dyDescent="0.2">
      <c r="B32" s="108" t="s">
        <v>46</v>
      </c>
      <c r="C32" s="263">
        <v>52.655654907226563</v>
      </c>
      <c r="D32" s="307">
        <v>1.4176303148269653</v>
      </c>
      <c r="E32" s="263">
        <v>57.126319885253906</v>
      </c>
      <c r="F32" s="307">
        <v>1.6402459144592285</v>
      </c>
      <c r="G32" s="263">
        <v>50.7303466796875</v>
      </c>
      <c r="H32" s="307">
        <v>1.5599994659423828</v>
      </c>
      <c r="I32" s="263">
        <v>48.896816253662109</v>
      </c>
      <c r="J32" s="307">
        <v>1.9389950037002563</v>
      </c>
      <c r="K32" s="263">
        <v>31.240489959716797</v>
      </c>
      <c r="L32" s="307">
        <v>2.8788955211639404</v>
      </c>
      <c r="M32" s="263">
        <v>25.668790817260742</v>
      </c>
      <c r="N32" s="307">
        <v>2.3606832027435303</v>
      </c>
    </row>
    <row r="33" spans="2:14" x14ac:dyDescent="0.2">
      <c r="B33" s="108" t="s">
        <v>45</v>
      </c>
      <c r="C33" s="263">
        <v>54.972911834716797</v>
      </c>
      <c r="D33" s="307">
        <v>1.5718684196472168</v>
      </c>
      <c r="E33" s="263">
        <v>54.628330230712891</v>
      </c>
      <c r="F33" s="307">
        <v>1.327022910118103</v>
      </c>
      <c r="G33" s="263">
        <v>53.903430938720703</v>
      </c>
      <c r="H33" s="307">
        <v>1.7729645967483521</v>
      </c>
      <c r="I33" s="263">
        <v>50.859970092773438</v>
      </c>
      <c r="J33" s="307">
        <v>1.977414608001709</v>
      </c>
      <c r="K33" s="263">
        <v>34.060718536376953</v>
      </c>
      <c r="L33" s="307">
        <v>4.411780834197998</v>
      </c>
      <c r="M33" s="263">
        <v>31.493791580200195</v>
      </c>
      <c r="N33" s="307">
        <v>3.5538022518157959</v>
      </c>
    </row>
    <row r="34" spans="2:14" x14ac:dyDescent="0.2">
      <c r="B34" s="108" t="s">
        <v>44</v>
      </c>
      <c r="C34" s="263">
        <v>60.964359283447266</v>
      </c>
      <c r="D34" s="307">
        <v>1.6955472230911255</v>
      </c>
      <c r="E34" s="263">
        <v>60.532646179199219</v>
      </c>
      <c r="F34" s="307">
        <v>1.5007719993591309</v>
      </c>
      <c r="G34" s="263">
        <v>55.612636566162109</v>
      </c>
      <c r="H34" s="307">
        <v>1.9409689903259277</v>
      </c>
      <c r="I34" s="263">
        <v>54.521785736083984</v>
      </c>
      <c r="J34" s="307">
        <v>1.7786933183670044</v>
      </c>
      <c r="K34" s="263">
        <v>33.974742889404297</v>
      </c>
      <c r="L34" s="307">
        <v>2.7908051013946533</v>
      </c>
      <c r="M34" s="263">
        <v>27.864534378051758</v>
      </c>
      <c r="N34" s="307">
        <v>2.2084753513336182</v>
      </c>
    </row>
    <row r="35" spans="2:14" x14ac:dyDescent="0.2">
      <c r="B35" s="108" t="s">
        <v>43</v>
      </c>
      <c r="C35" s="263">
        <v>55.450809478759766</v>
      </c>
      <c r="D35" s="307">
        <v>1.7658429145812988</v>
      </c>
      <c r="E35" s="263">
        <v>52.790176391601562</v>
      </c>
      <c r="F35" s="307">
        <v>1.5633023977279663</v>
      </c>
      <c r="G35" s="263">
        <v>48.572319030761719</v>
      </c>
      <c r="H35" s="307">
        <v>1.5913262367248535</v>
      </c>
      <c r="I35" s="263">
        <v>45.267051696777344</v>
      </c>
      <c r="J35" s="307">
        <v>1.6798707246780396</v>
      </c>
      <c r="K35" s="263">
        <v>23.487155914306641</v>
      </c>
      <c r="L35" s="307">
        <v>2.3076097965240479</v>
      </c>
      <c r="M35" s="263">
        <v>19.087631225585937</v>
      </c>
      <c r="N35" s="307">
        <v>2.3318867683410645</v>
      </c>
    </row>
    <row r="36" spans="2:14" x14ac:dyDescent="0.2">
      <c r="B36" s="108" t="s">
        <v>42</v>
      </c>
      <c r="C36" s="263">
        <v>49.132671356201172</v>
      </c>
      <c r="D36" s="307">
        <v>1.3305442333221436</v>
      </c>
      <c r="E36" s="263">
        <v>49.200531005859375</v>
      </c>
      <c r="F36" s="307">
        <v>1.4983094930648804</v>
      </c>
      <c r="G36" s="263">
        <v>37.855632781982422</v>
      </c>
      <c r="H36" s="307">
        <v>1.2442511320114136</v>
      </c>
      <c r="I36" s="263">
        <v>36.955417633056641</v>
      </c>
      <c r="J36" s="307">
        <v>2.0616817474365234</v>
      </c>
      <c r="K36" s="263">
        <v>21.343227386474609</v>
      </c>
      <c r="L36" s="307">
        <v>2.1461029052734375</v>
      </c>
      <c r="M36" s="263">
        <v>11.23696231842041</v>
      </c>
      <c r="N36" s="307">
        <v>1.5932364463806152</v>
      </c>
    </row>
    <row r="37" spans="2:14" x14ac:dyDescent="0.2">
      <c r="B37" s="108" t="s">
        <v>41</v>
      </c>
      <c r="C37" s="263">
        <v>78.207054138183594</v>
      </c>
      <c r="D37" s="307">
        <v>1.3724216222763062</v>
      </c>
      <c r="E37" s="263">
        <v>73.949462890625</v>
      </c>
      <c r="F37" s="307">
        <v>1.3961104154586792</v>
      </c>
      <c r="G37" s="263">
        <v>70.070121765136719</v>
      </c>
      <c r="H37" s="307">
        <v>1.6410073041915894</v>
      </c>
      <c r="I37" s="263">
        <v>62.874107360839844</v>
      </c>
      <c r="J37" s="307">
        <v>1.780760645866394</v>
      </c>
      <c r="K37" s="263">
        <v>32.840175628662109</v>
      </c>
      <c r="L37" s="307">
        <v>3.5813965797424316</v>
      </c>
      <c r="M37" s="263">
        <v>38.582859039306641</v>
      </c>
      <c r="N37" s="307">
        <v>3.254509449005127</v>
      </c>
    </row>
    <row r="38" spans="2:14" x14ac:dyDescent="0.2">
      <c r="B38" s="108" t="s">
        <v>40</v>
      </c>
      <c r="C38" s="263">
        <v>53.929401397705078</v>
      </c>
      <c r="D38" s="307">
        <v>1.4465416669845581</v>
      </c>
      <c r="E38" s="263">
        <v>52.716670989990234</v>
      </c>
      <c r="F38" s="307">
        <v>1.862857460975647</v>
      </c>
      <c r="G38" s="263">
        <v>43.99639892578125</v>
      </c>
      <c r="H38" s="307">
        <v>1.6531218290328979</v>
      </c>
      <c r="I38" s="263">
        <v>42.527751922607422</v>
      </c>
      <c r="J38" s="307">
        <v>1.7645686864852905</v>
      </c>
      <c r="K38" s="263">
        <v>29.889625549316406</v>
      </c>
      <c r="L38" s="307">
        <v>2.2808837890625</v>
      </c>
      <c r="M38" s="263">
        <v>22.224428176879883</v>
      </c>
      <c r="N38" s="307">
        <v>2.2456064224243164</v>
      </c>
    </row>
    <row r="39" spans="2:14" x14ac:dyDescent="0.2">
      <c r="B39" s="108" t="s">
        <v>39</v>
      </c>
      <c r="C39" s="263">
        <v>73.943626403808594</v>
      </c>
      <c r="D39" s="307">
        <v>1.3115932941436768</v>
      </c>
      <c r="E39" s="263">
        <v>73.338310241699219</v>
      </c>
      <c r="F39" s="307">
        <v>1.2984234094619751</v>
      </c>
      <c r="G39" s="263">
        <v>64.193794250488281</v>
      </c>
      <c r="H39" s="307">
        <v>1.8671383857727051</v>
      </c>
      <c r="I39" s="263">
        <v>59.345237731933594</v>
      </c>
      <c r="J39" s="307">
        <v>1.6977205276489258</v>
      </c>
      <c r="K39" s="263">
        <v>40.416004180908203</v>
      </c>
      <c r="L39" s="307">
        <v>2.5296812057495117</v>
      </c>
      <c r="M39" s="263">
        <v>33.745635986328125</v>
      </c>
      <c r="N39" s="307">
        <v>2.8209340572357178</v>
      </c>
    </row>
    <row r="40" spans="2:14" x14ac:dyDescent="0.2">
      <c r="B40" s="108" t="s">
        <v>38</v>
      </c>
      <c r="C40" s="263">
        <v>70.534934997558594</v>
      </c>
      <c r="D40" s="307">
        <v>1.6935538053512573</v>
      </c>
      <c r="E40" s="263">
        <v>71.500953674316406</v>
      </c>
      <c r="F40" s="307">
        <v>1.506566047668457</v>
      </c>
      <c r="G40" s="263">
        <v>61.280937194824219</v>
      </c>
      <c r="H40" s="307">
        <v>2.0590956211090088</v>
      </c>
      <c r="I40" s="263">
        <v>57.928966522216797</v>
      </c>
      <c r="J40" s="307">
        <v>2.2113633155822754</v>
      </c>
      <c r="K40" s="263">
        <v>47.237232208251953</v>
      </c>
      <c r="L40" s="307">
        <v>3.0119011402130127</v>
      </c>
      <c r="M40" s="263">
        <v>29.493740081787109</v>
      </c>
      <c r="N40" s="307">
        <v>2.6632003784179687</v>
      </c>
    </row>
    <row r="41" spans="2:14" x14ac:dyDescent="0.2">
      <c r="B41" s="108" t="s">
        <v>37</v>
      </c>
      <c r="C41" s="263">
        <v>60.954689025878906</v>
      </c>
      <c r="D41" s="307">
        <v>1.4823435544967651</v>
      </c>
      <c r="E41" s="263">
        <v>62.872226715087891</v>
      </c>
      <c r="F41" s="307">
        <v>1.6480906009674072</v>
      </c>
      <c r="G41" s="263">
        <v>47.104461669921875</v>
      </c>
      <c r="H41" s="307">
        <v>1.7070151567459106</v>
      </c>
      <c r="I41" s="263">
        <v>42.933738708496094</v>
      </c>
      <c r="J41" s="307">
        <v>2.0470969676971436</v>
      </c>
      <c r="K41" s="263">
        <v>26.891386032104492</v>
      </c>
      <c r="L41" s="307">
        <v>2.5657758712768555</v>
      </c>
      <c r="M41" s="263">
        <v>20.64732551574707</v>
      </c>
      <c r="N41" s="307">
        <v>2.3874962329864502</v>
      </c>
    </row>
    <row r="42" spans="2:14" x14ac:dyDescent="0.2">
      <c r="B42" s="108" t="s">
        <v>36</v>
      </c>
      <c r="C42" s="264">
        <v>66.350128173828125</v>
      </c>
      <c r="D42" s="308">
        <v>1.5657891035079956</v>
      </c>
      <c r="E42" s="264">
        <v>63.781703948974609</v>
      </c>
      <c r="F42" s="308">
        <v>1.9880607128143311</v>
      </c>
      <c r="G42" s="264">
        <v>58.335517883300781</v>
      </c>
      <c r="H42" s="308">
        <v>1.570623517036438</v>
      </c>
      <c r="I42" s="264">
        <v>55.966312408447266</v>
      </c>
      <c r="J42" s="308">
        <v>2.2500090599060059</v>
      </c>
      <c r="K42" s="264">
        <v>32.656784057617188</v>
      </c>
      <c r="L42" s="308">
        <v>2.4596552848815918</v>
      </c>
      <c r="M42" s="264">
        <v>25.04490852355957</v>
      </c>
      <c r="N42" s="308">
        <v>2.4849438667297363</v>
      </c>
    </row>
    <row r="43" spans="2:14" ht="26.25" customHeight="1" thickBot="1" x14ac:dyDescent="0.25">
      <c r="B43" s="208" t="s">
        <v>85</v>
      </c>
      <c r="C43" s="265">
        <v>62.616203308105469</v>
      </c>
      <c r="D43" s="309">
        <v>0.33682918548583984</v>
      </c>
      <c r="E43" s="265">
        <v>63.127475738525391</v>
      </c>
      <c r="F43" s="309">
        <v>0.35671404004096985</v>
      </c>
      <c r="G43" s="265">
        <v>54.847866058349609</v>
      </c>
      <c r="H43" s="309">
        <v>0.38374274969100952</v>
      </c>
      <c r="I43" s="265">
        <v>51.195365905761719</v>
      </c>
      <c r="J43" s="309">
        <v>0.43355202674865723</v>
      </c>
      <c r="K43" s="265">
        <v>34.176765441894531</v>
      </c>
      <c r="L43" s="309">
        <v>0.60132908821105957</v>
      </c>
      <c r="M43" s="265">
        <v>26.468709945678711</v>
      </c>
      <c r="N43" s="309">
        <v>0.59471076726913452</v>
      </c>
    </row>
    <row r="44" spans="2:14" ht="13.5" thickTop="1" x14ac:dyDescent="0.2">
      <c r="B44" s="83" t="s">
        <v>161</v>
      </c>
    </row>
    <row r="45" spans="2:14" x14ac:dyDescent="0.2">
      <c r="B45" s="209"/>
    </row>
  </sheetData>
  <mergeCells count="14">
    <mergeCell ref="G9:H9"/>
    <mergeCell ref="I9:J9"/>
    <mergeCell ref="K9:L9"/>
    <mergeCell ref="M9:N9"/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45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8" width="11.7109375" style="17" customWidth="1"/>
    <col min="19" max="16384" width="11.42578125" style="17"/>
  </cols>
  <sheetData>
    <row r="4" spans="1:18" ht="15" x14ac:dyDescent="0.25">
      <c r="B4" s="353" t="s">
        <v>170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</row>
    <row r="5" spans="1:18" ht="15.75" customHeight="1" x14ac:dyDescent="0.2">
      <c r="B5" s="428" t="s">
        <v>147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</row>
    <row r="6" spans="1:18" ht="15.75" customHeight="1" thickBot="1" x14ac:dyDescent="0.25">
      <c r="A6" s="205"/>
      <c r="B6" s="354" t="s">
        <v>226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354"/>
    </row>
    <row r="7" spans="1:18" ht="20.100000000000001" customHeight="1" thickTop="1" x14ac:dyDescent="0.2">
      <c r="A7" s="153"/>
      <c r="B7" s="387" t="s">
        <v>154</v>
      </c>
      <c r="C7" s="430" t="s">
        <v>192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430"/>
      <c r="R7" s="430"/>
    </row>
    <row r="8" spans="1:18" ht="30" customHeight="1" x14ac:dyDescent="0.2">
      <c r="A8" s="206"/>
      <c r="B8" s="429"/>
      <c r="C8" s="431" t="s">
        <v>174</v>
      </c>
      <c r="D8" s="431"/>
      <c r="E8" s="431"/>
      <c r="F8" s="431"/>
      <c r="G8" s="431" t="s">
        <v>155</v>
      </c>
      <c r="H8" s="431"/>
      <c r="I8" s="431"/>
      <c r="J8" s="431"/>
      <c r="K8" s="431" t="s">
        <v>156</v>
      </c>
      <c r="L8" s="431"/>
      <c r="M8" s="431"/>
      <c r="N8" s="431"/>
      <c r="O8" s="431" t="s">
        <v>94</v>
      </c>
      <c r="P8" s="431"/>
      <c r="Q8" s="431"/>
      <c r="R8" s="431"/>
    </row>
    <row r="9" spans="1:18" ht="14.25" customHeight="1" x14ac:dyDescent="0.2">
      <c r="A9" s="206"/>
      <c r="B9" s="429"/>
      <c r="C9" s="427">
        <v>2008</v>
      </c>
      <c r="D9" s="427"/>
      <c r="E9" s="427">
        <v>2012</v>
      </c>
      <c r="F9" s="427"/>
      <c r="G9" s="427">
        <v>2008</v>
      </c>
      <c r="H9" s="427"/>
      <c r="I9" s="427">
        <v>2012</v>
      </c>
      <c r="J9" s="427"/>
      <c r="K9" s="427">
        <v>2008</v>
      </c>
      <c r="L9" s="427"/>
      <c r="M9" s="427">
        <v>2012</v>
      </c>
      <c r="N9" s="427"/>
      <c r="O9" s="427">
        <v>2008</v>
      </c>
      <c r="P9" s="427"/>
      <c r="Q9" s="427">
        <v>2012</v>
      </c>
      <c r="R9" s="427"/>
    </row>
    <row r="10" spans="1:18" ht="42" customHeight="1" thickBot="1" x14ac:dyDescent="0.25">
      <c r="A10" s="156"/>
      <c r="B10" s="388"/>
      <c r="C10" s="191" t="s">
        <v>77</v>
      </c>
      <c r="D10" s="191" t="s">
        <v>144</v>
      </c>
      <c r="E10" s="191" t="s">
        <v>77</v>
      </c>
      <c r="F10" s="191" t="s">
        <v>144</v>
      </c>
      <c r="G10" s="191" t="s">
        <v>77</v>
      </c>
      <c r="H10" s="191" t="s">
        <v>144</v>
      </c>
      <c r="I10" s="191" t="s">
        <v>77</v>
      </c>
      <c r="J10" s="191" t="s">
        <v>144</v>
      </c>
      <c r="K10" s="191" t="s">
        <v>77</v>
      </c>
      <c r="L10" s="191" t="s">
        <v>144</v>
      </c>
      <c r="M10" s="191" t="s">
        <v>77</v>
      </c>
      <c r="N10" s="191" t="s">
        <v>144</v>
      </c>
      <c r="O10" s="191" t="s">
        <v>77</v>
      </c>
      <c r="P10" s="191" t="s">
        <v>144</v>
      </c>
      <c r="Q10" s="191" t="s">
        <v>77</v>
      </c>
      <c r="R10" s="191" t="s">
        <v>144</v>
      </c>
    </row>
    <row r="11" spans="1:18" x14ac:dyDescent="0.2">
      <c r="B11" s="108" t="s">
        <v>67</v>
      </c>
      <c r="C11" s="263">
        <v>1.6079710721969604</v>
      </c>
      <c r="D11" s="307">
        <v>0.5212213397026062</v>
      </c>
      <c r="E11" s="263">
        <v>1.1927845478057861</v>
      </c>
      <c r="F11" s="307">
        <v>0.31453406810760498</v>
      </c>
      <c r="G11" s="263">
        <v>0</v>
      </c>
      <c r="H11" s="307"/>
      <c r="I11" s="263">
        <v>0.12929233908653259</v>
      </c>
      <c r="J11" s="307">
        <v>7.5094021856784821E-2</v>
      </c>
      <c r="K11" s="263">
        <v>0.18259234726428986</v>
      </c>
      <c r="L11" s="307">
        <v>0.10052509605884552</v>
      </c>
      <c r="M11" s="263">
        <v>7.3489092290401459E-2</v>
      </c>
      <c r="N11" s="307">
        <v>5.2775856107473373E-2</v>
      </c>
      <c r="O11" s="263">
        <v>6.7362046241760254</v>
      </c>
      <c r="P11" s="307">
        <v>1.0877734422683716</v>
      </c>
      <c r="Q11" s="263">
        <v>3.9355425834655762</v>
      </c>
      <c r="R11" s="307">
        <v>0.64843136072158813</v>
      </c>
    </row>
    <row r="12" spans="1:18" x14ac:dyDescent="0.2">
      <c r="B12" s="108" t="s">
        <v>66</v>
      </c>
      <c r="C12" s="263">
        <v>2.0987117290496826</v>
      </c>
      <c r="D12" s="307">
        <v>0.47484385967254639</v>
      </c>
      <c r="E12" s="263">
        <v>1.166250467300415</v>
      </c>
      <c r="F12" s="307">
        <v>0.34493976831436157</v>
      </c>
      <c r="G12" s="263">
        <v>0.70472234487533569</v>
      </c>
      <c r="H12" s="307">
        <v>0.32485964894294739</v>
      </c>
      <c r="I12" s="263">
        <v>1.0065515041351318</v>
      </c>
      <c r="J12" s="307">
        <v>0.31408506631851196</v>
      </c>
      <c r="K12" s="263">
        <v>0.91830670833587646</v>
      </c>
      <c r="L12" s="307">
        <v>0.25598111748695374</v>
      </c>
      <c r="M12" s="263">
        <v>1.4389346837997437</v>
      </c>
      <c r="N12" s="307">
        <v>0.30506223440170288</v>
      </c>
      <c r="O12" s="263">
        <v>5.0537490844726563</v>
      </c>
      <c r="P12" s="307">
        <v>1.0850119590759277</v>
      </c>
      <c r="Q12" s="263">
        <v>5.5992999076843262</v>
      </c>
      <c r="R12" s="307">
        <v>1.0350866317749023</v>
      </c>
    </row>
    <row r="13" spans="1:18" x14ac:dyDescent="0.2">
      <c r="B13" s="108" t="s">
        <v>65</v>
      </c>
      <c r="C13" s="263">
        <v>2.8117156028747559</v>
      </c>
      <c r="D13" s="307">
        <v>0.78611141443252563</v>
      </c>
      <c r="E13" s="263">
        <v>2.1873939037322998</v>
      </c>
      <c r="F13" s="307">
        <v>0.76069843769073486</v>
      </c>
      <c r="G13" s="263">
        <v>3.2664797306060791</v>
      </c>
      <c r="H13" s="307">
        <v>0.60896182060241699</v>
      </c>
      <c r="I13" s="263">
        <v>1.4813463687896729</v>
      </c>
      <c r="J13" s="307">
        <v>0.33055511116981506</v>
      </c>
      <c r="K13" s="263">
        <v>2.6519999504089355</v>
      </c>
      <c r="L13" s="307">
        <v>0.57466143369674683</v>
      </c>
      <c r="M13" s="263">
        <v>3.4431755542755127</v>
      </c>
      <c r="N13" s="307">
        <v>1.6099246740341187</v>
      </c>
      <c r="O13" s="263">
        <v>10.262875556945801</v>
      </c>
      <c r="P13" s="307">
        <v>1.6664819717407227</v>
      </c>
      <c r="Q13" s="263">
        <v>8.0473756790161133</v>
      </c>
      <c r="R13" s="307">
        <v>1.930950403213501</v>
      </c>
    </row>
    <row r="14" spans="1:18" x14ac:dyDescent="0.2">
      <c r="B14" s="108" t="s">
        <v>64</v>
      </c>
      <c r="C14" s="263">
        <v>4.714726448059082</v>
      </c>
      <c r="D14" s="307">
        <v>0.70897817611694336</v>
      </c>
      <c r="E14" s="263">
        <v>1.3230087757110596</v>
      </c>
      <c r="F14" s="307">
        <v>0.34041374921798706</v>
      </c>
      <c r="G14" s="263">
        <v>1.9239468574523926</v>
      </c>
      <c r="H14" s="307">
        <v>0.39632910490036011</v>
      </c>
      <c r="I14" s="263">
        <v>1.2270934581756592</v>
      </c>
      <c r="J14" s="307">
        <v>0.38835969567298889</v>
      </c>
      <c r="K14" s="263">
        <v>5.1426119804382324</v>
      </c>
      <c r="L14" s="307">
        <v>1.1684569120407104</v>
      </c>
      <c r="M14" s="263">
        <v>4.0522756576538086</v>
      </c>
      <c r="N14" s="307">
        <v>0.65397077798843384</v>
      </c>
      <c r="O14" s="263">
        <v>19.260856628417969</v>
      </c>
      <c r="P14" s="307">
        <v>1.5953305959701538</v>
      </c>
      <c r="Q14" s="263">
        <v>14.645442008972168</v>
      </c>
      <c r="R14" s="307">
        <v>1.1992335319519043</v>
      </c>
    </row>
    <row r="15" spans="1:18" x14ac:dyDescent="0.2">
      <c r="B15" s="108" t="s">
        <v>63</v>
      </c>
      <c r="C15" s="263">
        <v>1.2479712963104248</v>
      </c>
      <c r="D15" s="307">
        <v>0.45217680931091309</v>
      </c>
      <c r="E15" s="263">
        <v>0.78937357664108276</v>
      </c>
      <c r="F15" s="307">
        <v>0.24158358573913574</v>
      </c>
      <c r="G15" s="263">
        <v>0.28794792294502258</v>
      </c>
      <c r="H15" s="307">
        <v>0.1512334942817688</v>
      </c>
      <c r="I15" s="263">
        <v>0.27853256464004517</v>
      </c>
      <c r="J15" s="307">
        <v>0.14259046316146851</v>
      </c>
      <c r="K15" s="263">
        <v>0.48466557264328003</v>
      </c>
      <c r="L15" s="307">
        <v>0.17449933290481567</v>
      </c>
      <c r="M15" s="263">
        <v>0.26291486620903015</v>
      </c>
      <c r="N15" s="307">
        <v>0.11654534935951233</v>
      </c>
      <c r="O15" s="263">
        <v>3.9280366897583008</v>
      </c>
      <c r="P15" s="307">
        <v>0.74675166606903076</v>
      </c>
      <c r="Q15" s="263">
        <v>4.3323483467102051</v>
      </c>
      <c r="R15" s="307">
        <v>0.90188634395599365</v>
      </c>
    </row>
    <row r="16" spans="1:18" x14ac:dyDescent="0.2">
      <c r="B16" s="108" t="s">
        <v>62</v>
      </c>
      <c r="C16" s="263">
        <v>6.2561540603637695</v>
      </c>
      <c r="D16" s="307">
        <v>1.1839807033538818</v>
      </c>
      <c r="E16" s="263">
        <v>2.252875804901123</v>
      </c>
      <c r="F16" s="307">
        <v>0.41929143667221069</v>
      </c>
      <c r="G16" s="263">
        <v>1.2800593376159668</v>
      </c>
      <c r="H16" s="307">
        <v>0.39973443746566772</v>
      </c>
      <c r="I16" s="263">
        <v>1.5432206392288208</v>
      </c>
      <c r="J16" s="307">
        <v>0.46707028150558472</v>
      </c>
      <c r="K16" s="263">
        <v>1.9957168102264404</v>
      </c>
      <c r="L16" s="307">
        <v>0.53901278972625732</v>
      </c>
      <c r="M16" s="263">
        <v>1.2219822406768799</v>
      </c>
      <c r="N16" s="307">
        <v>0.29345139861106873</v>
      </c>
      <c r="O16" s="263">
        <v>6.7179808616638184</v>
      </c>
      <c r="P16" s="307">
        <v>1.2844794988632202</v>
      </c>
      <c r="Q16" s="263">
        <v>7.7390284538269043</v>
      </c>
      <c r="R16" s="307">
        <v>1.1488329172134399</v>
      </c>
    </row>
    <row r="17" spans="2:18" x14ac:dyDescent="0.2">
      <c r="B17" s="108" t="s">
        <v>61</v>
      </c>
      <c r="C17" s="263">
        <v>22.648820877075195</v>
      </c>
      <c r="D17" s="307">
        <v>2.7430965900421143</v>
      </c>
      <c r="E17" s="263">
        <v>8.8564662933349609</v>
      </c>
      <c r="F17" s="307">
        <v>1.4471724033355713</v>
      </c>
      <c r="G17" s="263">
        <v>2.3510687351226807</v>
      </c>
      <c r="H17" s="307">
        <v>0.54093021154403687</v>
      </c>
      <c r="I17" s="263">
        <v>0.6017339825630188</v>
      </c>
      <c r="J17" s="307">
        <v>0.24185983836650848</v>
      </c>
      <c r="K17" s="263">
        <v>3.6875779628753662</v>
      </c>
      <c r="L17" s="307">
        <v>0.82390952110290527</v>
      </c>
      <c r="M17" s="263">
        <v>4.1940498352050781</v>
      </c>
      <c r="N17" s="307">
        <v>0.74298441410064697</v>
      </c>
      <c r="O17" s="263">
        <v>25.603992462158203</v>
      </c>
      <c r="P17" s="307">
        <v>2.5026073455810547</v>
      </c>
      <c r="Q17" s="263">
        <v>22.58221435546875</v>
      </c>
      <c r="R17" s="307">
        <v>1.8360216617584229</v>
      </c>
    </row>
    <row r="18" spans="2:18" x14ac:dyDescent="0.2">
      <c r="B18" s="108" t="s">
        <v>60</v>
      </c>
      <c r="C18" s="263">
        <v>5.6109123229980469</v>
      </c>
      <c r="D18" s="307">
        <v>1.710396409034729</v>
      </c>
      <c r="E18" s="263">
        <v>0.35880279541015625</v>
      </c>
      <c r="F18" s="307">
        <v>0.16289332509040833</v>
      </c>
      <c r="G18" s="263">
        <v>1.152672290802002</v>
      </c>
      <c r="H18" s="307">
        <v>0.38289383053779602</v>
      </c>
      <c r="I18" s="263">
        <v>1.0249412059783936</v>
      </c>
      <c r="J18" s="307">
        <v>0.30989620089530945</v>
      </c>
      <c r="K18" s="263">
        <v>0.14679029583930969</v>
      </c>
      <c r="L18" s="307">
        <v>9.4075858592987061E-2</v>
      </c>
      <c r="M18" s="263">
        <v>0.36719602346420288</v>
      </c>
      <c r="N18" s="307">
        <v>0.16052179038524628</v>
      </c>
      <c r="O18" s="263">
        <v>7.0138363838195801</v>
      </c>
      <c r="P18" s="307">
        <v>1.5685548782348633</v>
      </c>
      <c r="Q18" s="263">
        <v>3.8289933204650879</v>
      </c>
      <c r="R18" s="307">
        <v>0.87246692180633545</v>
      </c>
    </row>
    <row r="19" spans="2:18" x14ac:dyDescent="0.2">
      <c r="B19" s="108" t="s">
        <v>59</v>
      </c>
      <c r="C19" s="263">
        <v>0.79446882009506226</v>
      </c>
      <c r="D19" s="307">
        <v>0.23495368659496307</v>
      </c>
      <c r="E19" s="263">
        <v>0.22504225373268127</v>
      </c>
      <c r="F19" s="307">
        <v>0.14220044016838074</v>
      </c>
      <c r="G19" s="263">
        <v>1.6147854328155518</v>
      </c>
      <c r="H19" s="307">
        <v>0.31297314167022705</v>
      </c>
      <c r="I19" s="263">
        <v>1.2422057390213013</v>
      </c>
      <c r="J19" s="307">
        <v>0.39415442943572998</v>
      </c>
      <c r="K19" s="263">
        <v>0.32936748862266541</v>
      </c>
      <c r="L19" s="307">
        <v>0.12598796188831329</v>
      </c>
      <c r="M19" s="263">
        <v>0.46418061852455139</v>
      </c>
      <c r="N19" s="307">
        <v>0.19210629165172577</v>
      </c>
      <c r="O19" s="263">
        <v>4.8633947372436523</v>
      </c>
      <c r="P19" s="307">
        <v>0.64852267503738403</v>
      </c>
      <c r="Q19" s="263">
        <v>5.7768769264221191</v>
      </c>
      <c r="R19" s="307">
        <v>0.78456413745880127</v>
      </c>
    </row>
    <row r="20" spans="2:18" x14ac:dyDescent="0.2">
      <c r="B20" s="108" t="s">
        <v>58</v>
      </c>
      <c r="C20" s="263">
        <v>5.2907390594482422</v>
      </c>
      <c r="D20" s="307">
        <v>1.0134916305541992</v>
      </c>
      <c r="E20" s="263">
        <v>3.2845509052276611</v>
      </c>
      <c r="F20" s="307">
        <v>0.55406737327575684</v>
      </c>
      <c r="G20" s="263">
        <v>1.9249565601348877</v>
      </c>
      <c r="H20" s="307">
        <v>0.78269767761230469</v>
      </c>
      <c r="I20" s="263">
        <v>1.0277701616287231</v>
      </c>
      <c r="J20" s="307">
        <v>0.39763572812080383</v>
      </c>
      <c r="K20" s="263">
        <v>0.35425418615341187</v>
      </c>
      <c r="L20" s="307">
        <v>0.15096038579940796</v>
      </c>
      <c r="M20" s="263">
        <v>0.60494446754455566</v>
      </c>
      <c r="N20" s="307">
        <v>0.24755564332008362</v>
      </c>
      <c r="O20" s="263">
        <v>7.559605598449707</v>
      </c>
      <c r="P20" s="307">
        <v>1.157376766204834</v>
      </c>
      <c r="Q20" s="263">
        <v>6.1348495483398437</v>
      </c>
      <c r="R20" s="307">
        <v>1.0105540752410889</v>
      </c>
    </row>
    <row r="21" spans="2:18" x14ac:dyDescent="0.2">
      <c r="B21" s="108" t="s">
        <v>57</v>
      </c>
      <c r="C21" s="263">
        <v>3.1874239444732666</v>
      </c>
      <c r="D21" s="307">
        <v>0.66809016466140747</v>
      </c>
      <c r="E21" s="263">
        <v>2.3460638523101807</v>
      </c>
      <c r="F21" s="307">
        <v>0.46940898895263672</v>
      </c>
      <c r="G21" s="263">
        <v>1.003523588180542</v>
      </c>
      <c r="H21" s="307">
        <v>0.3773554265499115</v>
      </c>
      <c r="I21" s="263">
        <v>0.43571466207504272</v>
      </c>
      <c r="J21" s="307">
        <v>0.20004196465015411</v>
      </c>
      <c r="K21" s="263">
        <v>0.86367994546890259</v>
      </c>
      <c r="L21" s="307">
        <v>0.2560485303401947</v>
      </c>
      <c r="M21" s="263">
        <v>0.3977590799331665</v>
      </c>
      <c r="N21" s="307">
        <v>0.16347230970859528</v>
      </c>
      <c r="O21" s="263">
        <v>9.7689485549926758</v>
      </c>
      <c r="P21" s="307">
        <v>1.1093361377716064</v>
      </c>
      <c r="Q21" s="263">
        <v>7.486229419708252</v>
      </c>
      <c r="R21" s="307">
        <v>0.92948377132415771</v>
      </c>
    </row>
    <row r="22" spans="2:18" x14ac:dyDescent="0.2">
      <c r="B22" s="108" t="s">
        <v>56</v>
      </c>
      <c r="C22" s="263">
        <v>24.238859176635742</v>
      </c>
      <c r="D22" s="307">
        <v>2.0728917121887207</v>
      </c>
      <c r="E22" s="263">
        <v>13.285732269287109</v>
      </c>
      <c r="F22" s="307">
        <v>1.4628114700317383</v>
      </c>
      <c r="G22" s="263">
        <v>9.2742385864257812</v>
      </c>
      <c r="H22" s="307">
        <v>1.3350563049316406</v>
      </c>
      <c r="I22" s="263">
        <v>7.5131611824035645</v>
      </c>
      <c r="J22" s="307">
        <v>1.086173415184021</v>
      </c>
      <c r="K22" s="263">
        <v>3.8071610927581787</v>
      </c>
      <c r="L22" s="307">
        <v>0.52187877893447876</v>
      </c>
      <c r="M22" s="263">
        <v>3.2599010467529297</v>
      </c>
      <c r="N22" s="307">
        <v>0.6045040488243103</v>
      </c>
      <c r="O22" s="263">
        <v>31.237852096557617</v>
      </c>
      <c r="P22" s="307">
        <v>1.6461951732635498</v>
      </c>
      <c r="Q22" s="263">
        <v>23.082010269165039</v>
      </c>
      <c r="R22" s="307">
        <v>1.9049581289291382</v>
      </c>
    </row>
    <row r="23" spans="2:18" x14ac:dyDescent="0.2">
      <c r="B23" s="108" t="s">
        <v>55</v>
      </c>
      <c r="C23" s="263">
        <v>9.8428716659545898</v>
      </c>
      <c r="D23" s="307">
        <v>1.553381085395813</v>
      </c>
      <c r="E23" s="263">
        <v>4.7736392021179199</v>
      </c>
      <c r="F23" s="307">
        <v>0.96151518821716309</v>
      </c>
      <c r="G23" s="263">
        <v>0.83319127559661865</v>
      </c>
      <c r="H23" s="307">
        <v>0.28994056582450867</v>
      </c>
      <c r="I23" s="263">
        <v>1.3297429084777832</v>
      </c>
      <c r="J23" s="307">
        <v>0.36715859174728394</v>
      </c>
      <c r="K23" s="263">
        <v>5.2296066284179687</v>
      </c>
      <c r="L23" s="307">
        <v>1.8685476779937744</v>
      </c>
      <c r="M23" s="263">
        <v>1.5257284641265869</v>
      </c>
      <c r="N23" s="307">
        <v>0.59679007530212402</v>
      </c>
      <c r="O23" s="263">
        <v>11.511432647705078</v>
      </c>
      <c r="P23" s="307">
        <v>1.6395694017410278</v>
      </c>
      <c r="Q23" s="263">
        <v>8.0655784606933594</v>
      </c>
      <c r="R23" s="307">
        <v>1.2288850545883179</v>
      </c>
    </row>
    <row r="24" spans="2:18" x14ac:dyDescent="0.2">
      <c r="B24" s="108" t="s">
        <v>54</v>
      </c>
      <c r="C24" s="263">
        <v>3.5793378353118896</v>
      </c>
      <c r="D24" s="307">
        <v>0.51443952322006226</v>
      </c>
      <c r="E24" s="263">
        <v>1.1582553386688232</v>
      </c>
      <c r="F24" s="307">
        <v>0.29177942872047424</v>
      </c>
      <c r="G24" s="263">
        <v>0.45011872053146362</v>
      </c>
      <c r="H24" s="307">
        <v>0.15338000655174255</v>
      </c>
      <c r="I24" s="263">
        <v>0.21468687057495117</v>
      </c>
      <c r="J24" s="307">
        <v>0.15894901752471924</v>
      </c>
      <c r="K24" s="263">
        <v>0.3250328004360199</v>
      </c>
      <c r="L24" s="307">
        <v>0.16141988337039948</v>
      </c>
      <c r="M24" s="263">
        <v>0.4668024480342865</v>
      </c>
      <c r="N24" s="307">
        <v>0.28461357951164246</v>
      </c>
      <c r="O24" s="263">
        <v>6.7161245346069336</v>
      </c>
      <c r="P24" s="307">
        <v>0.86597132682800293</v>
      </c>
      <c r="Q24" s="263">
        <v>7.9421229362487793</v>
      </c>
      <c r="R24" s="307">
        <v>1.3375091552734375</v>
      </c>
    </row>
    <row r="25" spans="2:18" x14ac:dyDescent="0.2">
      <c r="B25" s="108" t="s">
        <v>53</v>
      </c>
      <c r="C25" s="263">
        <v>2.6173343658447266</v>
      </c>
      <c r="D25" s="307">
        <v>0.44461256265640259</v>
      </c>
      <c r="E25" s="263">
        <v>1.7242470979690552</v>
      </c>
      <c r="F25" s="307">
        <v>0.42977169156074524</v>
      </c>
      <c r="G25" s="263">
        <v>3.317781925201416</v>
      </c>
      <c r="H25" s="307">
        <v>0.46744906902313232</v>
      </c>
      <c r="I25" s="263">
        <v>2.8007936477661133</v>
      </c>
      <c r="J25" s="307">
        <v>0.74972426891326904</v>
      </c>
      <c r="K25" s="263">
        <v>0.54931014776229858</v>
      </c>
      <c r="L25" s="307">
        <v>0.23899202048778534</v>
      </c>
      <c r="M25" s="263">
        <v>0.26071459054946899</v>
      </c>
      <c r="N25" s="307">
        <v>0.11654622107744217</v>
      </c>
      <c r="O25" s="263">
        <v>10.828395843505859</v>
      </c>
      <c r="P25" s="307">
        <v>1.0641591548919678</v>
      </c>
      <c r="Q25" s="263">
        <v>7.6209230422973633</v>
      </c>
      <c r="R25" s="307">
        <v>0.96273273229598999</v>
      </c>
    </row>
    <row r="26" spans="2:18" x14ac:dyDescent="0.2">
      <c r="B26" s="108" t="s">
        <v>52</v>
      </c>
      <c r="C26" s="263">
        <v>10.639426231384277</v>
      </c>
      <c r="D26" s="307">
        <v>1.3164488077163696</v>
      </c>
      <c r="E26" s="263">
        <v>7.3794403076171875</v>
      </c>
      <c r="F26" s="307">
        <v>1.2330597639083862</v>
      </c>
      <c r="G26" s="263">
        <v>9.6919307708740234</v>
      </c>
      <c r="H26" s="307">
        <v>1.5559828281402588</v>
      </c>
      <c r="I26" s="263">
        <v>7.4072928428649902</v>
      </c>
      <c r="J26" s="307">
        <v>1.1853460073471069</v>
      </c>
      <c r="K26" s="263">
        <v>0.70880424976348877</v>
      </c>
      <c r="L26" s="307">
        <v>0.22847916185855865</v>
      </c>
      <c r="M26" s="263">
        <v>1.329994797706604</v>
      </c>
      <c r="N26" s="307">
        <v>0.74510365724563599</v>
      </c>
      <c r="O26" s="263">
        <v>12.756567001342773</v>
      </c>
      <c r="P26" s="307">
        <v>1.4710534811019897</v>
      </c>
      <c r="Q26" s="263">
        <v>13.014798164367676</v>
      </c>
      <c r="R26" s="307">
        <v>1.5893611907958984</v>
      </c>
    </row>
    <row r="27" spans="2:18" x14ac:dyDescent="0.2">
      <c r="B27" s="108" t="s">
        <v>51</v>
      </c>
      <c r="C27" s="263">
        <v>5.8028955459594727</v>
      </c>
      <c r="D27" s="307">
        <v>0.81845653057098389</v>
      </c>
      <c r="E27" s="263">
        <v>5.1176643371582031</v>
      </c>
      <c r="F27" s="307">
        <v>0.78969848155975342</v>
      </c>
      <c r="G27" s="263">
        <v>2.8971776962280273</v>
      </c>
      <c r="H27" s="307">
        <v>0.53950148820877075</v>
      </c>
      <c r="I27" s="263">
        <v>2.4758214950561523</v>
      </c>
      <c r="J27" s="307">
        <v>0.59679841995239258</v>
      </c>
      <c r="K27" s="263">
        <v>1.7459015846252441</v>
      </c>
      <c r="L27" s="307">
        <v>0.42179211974143982</v>
      </c>
      <c r="M27" s="263">
        <v>2.1827385425567627</v>
      </c>
      <c r="N27" s="307">
        <v>0.56360799074172974</v>
      </c>
      <c r="O27" s="263">
        <v>10.525228500366211</v>
      </c>
      <c r="P27" s="307">
        <v>1.3911312818527222</v>
      </c>
      <c r="Q27" s="263">
        <v>10.450331687927246</v>
      </c>
      <c r="R27" s="307">
        <v>1.363667368888855</v>
      </c>
    </row>
    <row r="28" spans="2:18" x14ac:dyDescent="0.2">
      <c r="B28" s="108" t="s">
        <v>50</v>
      </c>
      <c r="C28" s="263">
        <v>5.1805477142333984</v>
      </c>
      <c r="D28" s="307">
        <v>0.86800289154052734</v>
      </c>
      <c r="E28" s="263">
        <v>3.0003492832183838</v>
      </c>
      <c r="F28" s="307">
        <v>0.82401049137115479</v>
      </c>
      <c r="G28" s="263">
        <v>2.5029962062835693</v>
      </c>
      <c r="H28" s="307">
        <v>1.3021842241287231</v>
      </c>
      <c r="I28" s="263">
        <v>4.6036386489868164</v>
      </c>
      <c r="J28" s="307">
        <v>1.8385682106018066</v>
      </c>
      <c r="K28" s="263">
        <v>2.1145937442779541</v>
      </c>
      <c r="L28" s="307">
        <v>0.85815459489822388</v>
      </c>
      <c r="M28" s="263">
        <v>1.5483981370925903</v>
      </c>
      <c r="N28" s="307">
        <v>0.99407869577407837</v>
      </c>
      <c r="O28" s="263">
        <v>7.4971446990966797</v>
      </c>
      <c r="P28" s="307">
        <v>1.0824475288391113</v>
      </c>
      <c r="Q28" s="263">
        <v>8.1091938018798828</v>
      </c>
      <c r="R28" s="307">
        <v>1.5640559196472168</v>
      </c>
    </row>
    <row r="29" spans="2:18" x14ac:dyDescent="0.2">
      <c r="B29" s="108" t="s">
        <v>49</v>
      </c>
      <c r="C29" s="263">
        <v>3.0443527698516846</v>
      </c>
      <c r="D29" s="307">
        <v>1.0077487230300903</v>
      </c>
      <c r="E29" s="263">
        <v>0.69025808572769165</v>
      </c>
      <c r="F29" s="307">
        <v>0.22806437313556671</v>
      </c>
      <c r="G29" s="263">
        <v>0.45602041482925415</v>
      </c>
      <c r="H29" s="307">
        <v>0.29966843128204346</v>
      </c>
      <c r="I29" s="263">
        <v>0.56346380710601807</v>
      </c>
      <c r="J29" s="307">
        <v>0.21961624920368195</v>
      </c>
      <c r="K29" s="263">
        <v>0.86258041858673096</v>
      </c>
      <c r="L29" s="307">
        <v>0.38587096333503723</v>
      </c>
      <c r="M29" s="263">
        <v>0.65046942234039307</v>
      </c>
      <c r="N29" s="307">
        <v>0.19904901087284088</v>
      </c>
      <c r="O29" s="263">
        <v>6.7474255561828613</v>
      </c>
      <c r="P29" s="307">
        <v>1.4184528589248657</v>
      </c>
      <c r="Q29" s="263">
        <v>5.4885549545288086</v>
      </c>
      <c r="R29" s="307">
        <v>0.97854119539260864</v>
      </c>
    </row>
    <row r="30" spans="2:18" x14ac:dyDescent="0.2">
      <c r="B30" s="108" t="s">
        <v>48</v>
      </c>
      <c r="C30" s="263">
        <v>22.206790924072266</v>
      </c>
      <c r="D30" s="307">
        <v>2.7938742637634277</v>
      </c>
      <c r="E30" s="263">
        <v>9.7109336853027344</v>
      </c>
      <c r="F30" s="307">
        <v>1.4367740154266357</v>
      </c>
      <c r="G30" s="263">
        <v>1.3481807708740234</v>
      </c>
      <c r="H30" s="307">
        <v>0.3932172954082489</v>
      </c>
      <c r="I30" s="263">
        <v>1.2894240617752075</v>
      </c>
      <c r="J30" s="307">
        <v>0.4214683473110199</v>
      </c>
      <c r="K30" s="263">
        <v>8.73309326171875</v>
      </c>
      <c r="L30" s="307">
        <v>1.501517653465271</v>
      </c>
      <c r="M30" s="263">
        <v>5.4098124504089355</v>
      </c>
      <c r="N30" s="307">
        <v>1.1356091499328613</v>
      </c>
      <c r="O30" s="263">
        <v>21.853967666625977</v>
      </c>
      <c r="P30" s="307">
        <v>1.9163448810577393</v>
      </c>
      <c r="Q30" s="263">
        <v>15.574129104614258</v>
      </c>
      <c r="R30" s="307">
        <v>1.8308831453323364</v>
      </c>
    </row>
    <row r="31" spans="2:18" x14ac:dyDescent="0.2">
      <c r="B31" s="108" t="s">
        <v>47</v>
      </c>
      <c r="C31" s="263">
        <v>7.1668820381164551</v>
      </c>
      <c r="D31" s="307">
        <v>1.1395676136016846</v>
      </c>
      <c r="E31" s="263">
        <v>5.3076562881469727</v>
      </c>
      <c r="F31" s="307">
        <v>0.9738350510597229</v>
      </c>
      <c r="G31" s="263">
        <v>5.1647591590881348</v>
      </c>
      <c r="H31" s="307">
        <v>1.0965549945831299</v>
      </c>
      <c r="I31" s="263">
        <v>4.3022451400756836</v>
      </c>
      <c r="J31" s="307">
        <v>0.92516905069351196</v>
      </c>
      <c r="K31" s="263">
        <v>1.1634583473205566</v>
      </c>
      <c r="L31" s="307">
        <v>0.42770496010780334</v>
      </c>
      <c r="M31" s="263">
        <v>0.59494477510452271</v>
      </c>
      <c r="N31" s="307">
        <v>0.2161959707736969</v>
      </c>
      <c r="O31" s="263">
        <v>16.202692031860352</v>
      </c>
      <c r="P31" s="307">
        <v>1.4913692474365234</v>
      </c>
      <c r="Q31" s="263">
        <v>14.318805694580078</v>
      </c>
      <c r="R31" s="307">
        <v>1.406205415725708</v>
      </c>
    </row>
    <row r="32" spans="2:18" x14ac:dyDescent="0.2">
      <c r="B32" s="108" t="s">
        <v>46</v>
      </c>
      <c r="C32" s="263">
        <v>2.8930931091308594</v>
      </c>
      <c r="D32" s="307">
        <v>0.49273049831390381</v>
      </c>
      <c r="E32" s="263">
        <v>2.5640664100646973</v>
      </c>
      <c r="F32" s="307">
        <v>0.5651441216468811</v>
      </c>
      <c r="G32" s="263">
        <v>0.50654876232147217</v>
      </c>
      <c r="H32" s="307">
        <v>0.17050433158874512</v>
      </c>
      <c r="I32" s="263">
        <v>0.30282443761825562</v>
      </c>
      <c r="J32" s="307">
        <v>0.11914635449647903</v>
      </c>
      <c r="K32" s="263">
        <v>0.66595768928527832</v>
      </c>
      <c r="L32" s="307">
        <v>0.1706649512052536</v>
      </c>
      <c r="M32" s="263">
        <v>0.45942893624305725</v>
      </c>
      <c r="N32" s="307">
        <v>0.17930226027965546</v>
      </c>
      <c r="O32" s="263">
        <v>9.8068399429321289</v>
      </c>
      <c r="P32" s="307">
        <v>0.86793184280395508</v>
      </c>
      <c r="Q32" s="263">
        <v>8.2030296325683594</v>
      </c>
      <c r="R32" s="307">
        <v>1.2304480075836182</v>
      </c>
    </row>
    <row r="33" spans="2:18" x14ac:dyDescent="0.2">
      <c r="B33" s="108" t="s">
        <v>45</v>
      </c>
      <c r="C33" s="263">
        <v>3.7839930057525635</v>
      </c>
      <c r="D33" s="307">
        <v>0.617714524269104</v>
      </c>
      <c r="E33" s="263">
        <v>1.9746067523956299</v>
      </c>
      <c r="F33" s="307">
        <v>0.56637662649154663</v>
      </c>
      <c r="G33" s="263">
        <v>6.2299036979675293</v>
      </c>
      <c r="H33" s="307">
        <v>0.86384660005569458</v>
      </c>
      <c r="I33" s="263">
        <v>3.0415225028991699</v>
      </c>
      <c r="J33" s="307">
        <v>0.53846001625061035</v>
      </c>
      <c r="K33" s="263">
        <v>2.2345435619354248</v>
      </c>
      <c r="L33" s="307">
        <v>0.71904480457305908</v>
      </c>
      <c r="M33" s="263">
        <v>1.612012505531311</v>
      </c>
      <c r="N33" s="307">
        <v>0.50504225492477417</v>
      </c>
      <c r="O33" s="263">
        <v>20.597131729125977</v>
      </c>
      <c r="P33" s="307">
        <v>1.3649117946624756</v>
      </c>
      <c r="Q33" s="263">
        <v>15.597133636474609</v>
      </c>
      <c r="R33" s="307">
        <v>1.2377532720565796</v>
      </c>
    </row>
    <row r="34" spans="2:18" x14ac:dyDescent="0.2">
      <c r="B34" s="108" t="s">
        <v>44</v>
      </c>
      <c r="C34" s="263">
        <v>14.289708137512207</v>
      </c>
      <c r="D34" s="307">
        <v>1.8342875242233276</v>
      </c>
      <c r="E34" s="263">
        <v>4.8661956787109375</v>
      </c>
      <c r="F34" s="307">
        <v>0.85240805149078369</v>
      </c>
      <c r="G34" s="263">
        <v>1.2347704172134399</v>
      </c>
      <c r="H34" s="307">
        <v>0.39124083518981934</v>
      </c>
      <c r="I34" s="263">
        <v>0.2816656231880188</v>
      </c>
      <c r="J34" s="307">
        <v>0.16323992609977722</v>
      </c>
      <c r="K34" s="263">
        <v>8.3656063079833984</v>
      </c>
      <c r="L34" s="307">
        <v>1.9637426137924194</v>
      </c>
      <c r="M34" s="263">
        <v>4.1082582473754883</v>
      </c>
      <c r="N34" s="307">
        <v>1.3433198928833008</v>
      </c>
      <c r="O34" s="263">
        <v>10.483989715576172</v>
      </c>
      <c r="P34" s="307">
        <v>1.8180245161056519</v>
      </c>
      <c r="Q34" s="263">
        <v>7.662775993347168</v>
      </c>
      <c r="R34" s="307">
        <v>1.5575977563858032</v>
      </c>
    </row>
    <row r="35" spans="2:18" x14ac:dyDescent="0.2">
      <c r="B35" s="108" t="s">
        <v>43</v>
      </c>
      <c r="C35" s="263">
        <v>7.8391032218933105</v>
      </c>
      <c r="D35" s="307">
        <v>1.4102981090545654</v>
      </c>
      <c r="E35" s="263">
        <v>3.1680762767791748</v>
      </c>
      <c r="F35" s="307">
        <v>0.82206344604492188</v>
      </c>
      <c r="G35" s="263">
        <v>2.8132719993591309</v>
      </c>
      <c r="H35" s="307">
        <v>0.56792402267456055</v>
      </c>
      <c r="I35" s="263">
        <v>2.7401974201202393</v>
      </c>
      <c r="J35" s="307">
        <v>0.61297255754470825</v>
      </c>
      <c r="K35" s="263">
        <v>1.467479944229126</v>
      </c>
      <c r="L35" s="307">
        <v>0.43906089663505554</v>
      </c>
      <c r="M35" s="263">
        <v>0.69750171899795532</v>
      </c>
      <c r="N35" s="307">
        <v>0.18900413811206818</v>
      </c>
      <c r="O35" s="263">
        <v>8.1149940490722656</v>
      </c>
      <c r="P35" s="307">
        <v>0.94633430242538452</v>
      </c>
      <c r="Q35" s="263">
        <v>6.1020493507385254</v>
      </c>
      <c r="R35" s="307">
        <v>0.92636889219284058</v>
      </c>
    </row>
    <row r="36" spans="2:18" x14ac:dyDescent="0.2">
      <c r="B36" s="108" t="s">
        <v>42</v>
      </c>
      <c r="C36" s="263">
        <v>6.0932927131652832</v>
      </c>
      <c r="D36" s="307">
        <v>0.76933103799819946</v>
      </c>
      <c r="E36" s="263">
        <v>2.2066750526428223</v>
      </c>
      <c r="F36" s="307">
        <v>0.45777568221092224</v>
      </c>
      <c r="G36" s="263">
        <v>4.1728935241699219</v>
      </c>
      <c r="H36" s="307">
        <v>0.63042420148849487</v>
      </c>
      <c r="I36" s="263">
        <v>2.241811990737915</v>
      </c>
      <c r="J36" s="307">
        <v>0.68024426698684692</v>
      </c>
      <c r="K36" s="263">
        <v>2.2579028606414795</v>
      </c>
      <c r="L36" s="307">
        <v>0.36908295750617981</v>
      </c>
      <c r="M36" s="263">
        <v>1.8246721029281616</v>
      </c>
      <c r="N36" s="307">
        <v>0.45489078760147095</v>
      </c>
      <c r="O36" s="263">
        <v>7.8044123649597168</v>
      </c>
      <c r="P36" s="307">
        <v>0.86070668697357178</v>
      </c>
      <c r="Q36" s="263">
        <v>7.0339388847351074</v>
      </c>
      <c r="R36" s="307">
        <v>1.0777454376220703</v>
      </c>
    </row>
    <row r="37" spans="2:18" x14ac:dyDescent="0.2">
      <c r="B37" s="108" t="s">
        <v>41</v>
      </c>
      <c r="C37" s="263">
        <v>5.5623364448547363</v>
      </c>
      <c r="D37" s="307">
        <v>0.84281247854232788</v>
      </c>
      <c r="E37" s="263">
        <v>4.538022518157959</v>
      </c>
      <c r="F37" s="307">
        <v>0.90894389152526855</v>
      </c>
      <c r="G37" s="263">
        <v>0.19748985767364502</v>
      </c>
      <c r="H37" s="307">
        <v>0.12810389697551727</v>
      </c>
      <c r="I37" s="263">
        <v>8.6462408304214478E-2</v>
      </c>
      <c r="J37" s="307">
        <v>8.6916320025920868E-2</v>
      </c>
      <c r="K37" s="263">
        <v>5.8401088714599609</v>
      </c>
      <c r="L37" s="307">
        <v>0.87169992923736572</v>
      </c>
      <c r="M37" s="263">
        <v>5.5609593391418457</v>
      </c>
      <c r="N37" s="307">
        <v>0.92248004674911499</v>
      </c>
      <c r="O37" s="263">
        <v>11.897552490234375</v>
      </c>
      <c r="P37" s="307">
        <v>0.93554902076721191</v>
      </c>
      <c r="Q37" s="263">
        <v>15.092748641967773</v>
      </c>
      <c r="R37" s="307">
        <v>1.6373060941696167</v>
      </c>
    </row>
    <row r="38" spans="2:18" x14ac:dyDescent="0.2">
      <c r="B38" s="108" t="s">
        <v>40</v>
      </c>
      <c r="C38" s="263">
        <v>2.4977571964263916</v>
      </c>
      <c r="D38" s="307">
        <v>0.54881352186203003</v>
      </c>
      <c r="E38" s="263">
        <v>0.70031791925430298</v>
      </c>
      <c r="F38" s="307">
        <v>0.26014366745948792</v>
      </c>
      <c r="G38" s="263">
        <v>2.0683467388153076</v>
      </c>
      <c r="H38" s="307">
        <v>0.61785715818405151</v>
      </c>
      <c r="I38" s="263">
        <v>0.51706719398498535</v>
      </c>
      <c r="J38" s="307">
        <v>0.21850152313709259</v>
      </c>
      <c r="K38" s="263">
        <v>3.0785973072052002</v>
      </c>
      <c r="L38" s="307">
        <v>0.88750457763671875</v>
      </c>
      <c r="M38" s="263">
        <v>0.85831880569458008</v>
      </c>
      <c r="N38" s="307">
        <v>0.29785090684890747</v>
      </c>
      <c r="O38" s="263">
        <v>8.4458732604980469</v>
      </c>
      <c r="P38" s="307">
        <v>0.94090074300765991</v>
      </c>
      <c r="Q38" s="263">
        <v>8.9614400863647461</v>
      </c>
      <c r="R38" s="307">
        <v>1.0982699394226074</v>
      </c>
    </row>
    <row r="39" spans="2:18" x14ac:dyDescent="0.2">
      <c r="B39" s="108" t="s">
        <v>39</v>
      </c>
      <c r="C39" s="263">
        <v>3.3801178932189941</v>
      </c>
      <c r="D39" s="307">
        <v>0.5382760763168335</v>
      </c>
      <c r="E39" s="263">
        <v>2.3122339248657227</v>
      </c>
      <c r="F39" s="307">
        <v>0.47530737519264221</v>
      </c>
      <c r="G39" s="263">
        <v>1.04490065574646</v>
      </c>
      <c r="H39" s="307">
        <v>0.29653835296630859</v>
      </c>
      <c r="I39" s="263">
        <v>1.4728407859802246</v>
      </c>
      <c r="J39" s="307">
        <v>0.40725147724151611</v>
      </c>
      <c r="K39" s="263">
        <v>0.31376475095748901</v>
      </c>
      <c r="L39" s="307">
        <v>0.15404526889324188</v>
      </c>
      <c r="M39" s="263">
        <v>0.30822741985321045</v>
      </c>
      <c r="N39" s="307">
        <v>0.16784867644309998</v>
      </c>
      <c r="O39" s="263">
        <v>10.8199462890625</v>
      </c>
      <c r="P39" s="307">
        <v>1.2010579109191895</v>
      </c>
      <c r="Q39" s="263">
        <v>10.995532035827637</v>
      </c>
      <c r="R39" s="307">
        <v>1.2975610494613647</v>
      </c>
    </row>
    <row r="40" spans="2:18" x14ac:dyDescent="0.2">
      <c r="B40" s="108" t="s">
        <v>38</v>
      </c>
      <c r="C40" s="263">
        <v>17.459922790527344</v>
      </c>
      <c r="D40" s="307">
        <v>2.1128284931182861</v>
      </c>
      <c r="E40" s="263">
        <v>8.8254871368408203</v>
      </c>
      <c r="F40" s="307">
        <v>1.4117954969406128</v>
      </c>
      <c r="G40" s="263">
        <v>4.1489071846008301</v>
      </c>
      <c r="H40" s="307">
        <v>0.82855594158172607</v>
      </c>
      <c r="I40" s="263">
        <v>2.6565690040588379</v>
      </c>
      <c r="J40" s="307">
        <v>0.63231241703033447</v>
      </c>
      <c r="K40" s="263">
        <v>7.5115499496459961</v>
      </c>
      <c r="L40" s="307">
        <v>1.8770366907119751</v>
      </c>
      <c r="M40" s="263">
        <v>5.010066032409668</v>
      </c>
      <c r="N40" s="307">
        <v>1.0458304882049561</v>
      </c>
      <c r="O40" s="263">
        <v>17.61384391784668</v>
      </c>
      <c r="P40" s="307">
        <v>1.5272994041442871</v>
      </c>
      <c r="Q40" s="263">
        <v>10.145523071289062</v>
      </c>
      <c r="R40" s="307">
        <v>1.2626693248748779</v>
      </c>
    </row>
    <row r="41" spans="2:18" x14ac:dyDescent="0.2">
      <c r="B41" s="108" t="s">
        <v>37</v>
      </c>
      <c r="C41" s="263">
        <v>4.4478540420532227</v>
      </c>
      <c r="D41" s="307">
        <v>0.927806556224823</v>
      </c>
      <c r="E41" s="263">
        <v>1.3080201148986816</v>
      </c>
      <c r="F41" s="307">
        <v>0.33724525570869446</v>
      </c>
      <c r="G41" s="263">
        <v>3.289031982421875</v>
      </c>
      <c r="H41" s="307">
        <v>0.72321444749832153</v>
      </c>
      <c r="I41" s="263">
        <v>2.8449647426605225</v>
      </c>
      <c r="J41" s="307">
        <v>0.69429033994674683</v>
      </c>
      <c r="K41" s="263">
        <v>5.1599979400634766</v>
      </c>
      <c r="L41" s="307">
        <v>1.0728639364242554</v>
      </c>
      <c r="M41" s="263">
        <v>4.829564094543457</v>
      </c>
      <c r="N41" s="307">
        <v>1.1032540798187256</v>
      </c>
      <c r="O41" s="263">
        <v>19.722629547119141</v>
      </c>
      <c r="P41" s="307">
        <v>2.041982889175415</v>
      </c>
      <c r="Q41" s="263">
        <v>16.237995147705078</v>
      </c>
      <c r="R41" s="307">
        <v>1.4322981834411621</v>
      </c>
    </row>
    <row r="42" spans="2:18" x14ac:dyDescent="0.2">
      <c r="B42" s="108" t="s">
        <v>36</v>
      </c>
      <c r="C42" s="264">
        <v>3.4053318500518799</v>
      </c>
      <c r="D42" s="308">
        <v>0.84368151426315308</v>
      </c>
      <c r="E42" s="264">
        <v>0.99477338790893555</v>
      </c>
      <c r="F42" s="308">
        <v>0.24917498230934143</v>
      </c>
      <c r="G42" s="264">
        <v>0.15223661065101624</v>
      </c>
      <c r="H42" s="308">
        <v>8.1710904836654663E-2</v>
      </c>
      <c r="I42" s="264">
        <v>0.29971030354499817</v>
      </c>
      <c r="J42" s="308">
        <v>0.13434639573097229</v>
      </c>
      <c r="K42" s="264">
        <v>0.22612607479095459</v>
      </c>
      <c r="L42" s="308">
        <v>0.15710815787315369</v>
      </c>
      <c r="M42" s="264">
        <v>0.19089578092098236</v>
      </c>
      <c r="N42" s="308">
        <v>0.11161365360021591</v>
      </c>
      <c r="O42" s="264">
        <v>7.0819745063781738</v>
      </c>
      <c r="P42" s="308">
        <v>1.1447627544403076</v>
      </c>
      <c r="Q42" s="264">
        <v>4.0422930717468262</v>
      </c>
      <c r="R42" s="308">
        <v>0.71973395347595215</v>
      </c>
    </row>
    <row r="43" spans="2:18" ht="26.25" customHeight="1" thickBot="1" x14ac:dyDescent="0.25">
      <c r="B43" s="208" t="s">
        <v>85</v>
      </c>
      <c r="C43" s="265">
        <v>7.2764687538146973</v>
      </c>
      <c r="D43" s="309">
        <v>0.28574371337890625</v>
      </c>
      <c r="E43" s="265">
        <v>3.5880751609802246</v>
      </c>
      <c r="F43" s="309">
        <v>0.17272216081619263</v>
      </c>
      <c r="G43" s="265">
        <v>2.6580977439880371</v>
      </c>
      <c r="H43" s="309">
        <v>0.14150559902191162</v>
      </c>
      <c r="I43" s="265">
        <v>1.9985464811325073</v>
      </c>
      <c r="J43" s="309">
        <v>0.14495974779129028</v>
      </c>
      <c r="K43" s="265">
        <v>2.2706122398376465</v>
      </c>
      <c r="L43" s="309">
        <v>0.17220066487789154</v>
      </c>
      <c r="M43" s="265">
        <v>1.6444077491760254</v>
      </c>
      <c r="N43" s="309">
        <v>0.11025477200746536</v>
      </c>
      <c r="O43" s="265">
        <v>11.788254737854004</v>
      </c>
      <c r="P43" s="309">
        <v>0.30071163177490234</v>
      </c>
      <c r="Q43" s="265">
        <v>9.6840362548828125</v>
      </c>
      <c r="R43" s="309">
        <v>0.27338036894798279</v>
      </c>
    </row>
    <row r="44" spans="2:18" ht="13.5" thickTop="1" x14ac:dyDescent="0.2">
      <c r="B44" s="83" t="s">
        <v>161</v>
      </c>
    </row>
    <row r="45" spans="2:18" x14ac:dyDescent="0.2">
      <c r="B45" s="209"/>
    </row>
  </sheetData>
  <mergeCells count="17">
    <mergeCell ref="G9:H9"/>
    <mergeCell ref="I9:J9"/>
    <mergeCell ref="K9:L9"/>
    <mergeCell ref="M9:N9"/>
    <mergeCell ref="O9:P9"/>
    <mergeCell ref="B4:R4"/>
    <mergeCell ref="B5:R5"/>
    <mergeCell ref="B6:R6"/>
    <mergeCell ref="B7:B10"/>
    <mergeCell ref="C7:R7"/>
    <mergeCell ref="C8:F8"/>
    <mergeCell ref="G8:J8"/>
    <mergeCell ref="K8:N8"/>
    <mergeCell ref="O8:R8"/>
    <mergeCell ref="C9:D9"/>
    <mergeCell ref="Q9:R9"/>
    <mergeCell ref="E9:F9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5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3" width="11.42578125" style="17"/>
    <col min="14" max="14" width="11.42578125" style="17" customWidth="1"/>
    <col min="15" max="16384" width="11.42578125" style="17"/>
  </cols>
  <sheetData>
    <row r="4" spans="1:14" ht="15" x14ac:dyDescent="0.25">
      <c r="B4" s="353" t="s">
        <v>171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</row>
    <row r="5" spans="1:14" ht="15.75" customHeight="1" x14ac:dyDescent="0.2">
      <c r="B5" s="428" t="s">
        <v>147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</row>
    <row r="6" spans="1:14" ht="32.25" customHeight="1" thickBot="1" x14ac:dyDescent="0.25">
      <c r="A6" s="205"/>
      <c r="B6" s="354" t="s">
        <v>227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14" ht="20.100000000000001" customHeight="1" thickTop="1" x14ac:dyDescent="0.2">
      <c r="A7" s="153"/>
      <c r="B7" s="387" t="s">
        <v>154</v>
      </c>
      <c r="C7" s="430" t="s">
        <v>16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4" ht="30" customHeight="1" x14ac:dyDescent="0.2">
      <c r="A8" s="206"/>
      <c r="B8" s="429"/>
      <c r="C8" s="431" t="s">
        <v>157</v>
      </c>
      <c r="D8" s="431"/>
      <c r="E8" s="431"/>
      <c r="F8" s="431"/>
      <c r="G8" s="431" t="s">
        <v>158</v>
      </c>
      <c r="H8" s="431"/>
      <c r="I8" s="431"/>
      <c r="J8" s="431"/>
      <c r="K8" s="431" t="s">
        <v>159</v>
      </c>
      <c r="L8" s="431"/>
      <c r="M8" s="431"/>
      <c r="N8" s="431"/>
    </row>
    <row r="9" spans="1:14" ht="14.25" customHeight="1" x14ac:dyDescent="0.2">
      <c r="A9" s="206"/>
      <c r="B9" s="429"/>
      <c r="C9" s="427">
        <v>2008</v>
      </c>
      <c r="D9" s="427"/>
      <c r="E9" s="427">
        <v>2012</v>
      </c>
      <c r="F9" s="427"/>
      <c r="G9" s="427">
        <v>2008</v>
      </c>
      <c r="H9" s="427"/>
      <c r="I9" s="427">
        <v>2012</v>
      </c>
      <c r="J9" s="427"/>
      <c r="K9" s="427">
        <v>2008</v>
      </c>
      <c r="L9" s="427"/>
      <c r="M9" s="427">
        <v>2012</v>
      </c>
      <c r="N9" s="427"/>
    </row>
    <row r="10" spans="1:14" ht="42" customHeight="1" thickBot="1" x14ac:dyDescent="0.25">
      <c r="A10" s="156"/>
      <c r="B10" s="388"/>
      <c r="C10" s="191" t="s">
        <v>77</v>
      </c>
      <c r="D10" s="191" t="s">
        <v>144</v>
      </c>
      <c r="E10" s="191" t="s">
        <v>77</v>
      </c>
      <c r="F10" s="191" t="s">
        <v>144</v>
      </c>
      <c r="G10" s="191" t="s">
        <v>77</v>
      </c>
      <c r="H10" s="191" t="s">
        <v>144</v>
      </c>
      <c r="I10" s="191" t="s">
        <v>77</v>
      </c>
      <c r="J10" s="191" t="s">
        <v>144</v>
      </c>
      <c r="K10" s="191" t="s">
        <v>77</v>
      </c>
      <c r="L10" s="191" t="s">
        <v>144</v>
      </c>
      <c r="M10" s="191" t="s">
        <v>77</v>
      </c>
      <c r="N10" s="191" t="s">
        <v>144</v>
      </c>
    </row>
    <row r="11" spans="1:14" x14ac:dyDescent="0.2">
      <c r="B11" s="108" t="s">
        <v>67</v>
      </c>
      <c r="C11" s="263">
        <v>1.7862406969070435</v>
      </c>
      <c r="D11" s="307">
        <v>0.46133914589881897</v>
      </c>
      <c r="E11" s="263">
        <v>0.48882359266281128</v>
      </c>
      <c r="F11" s="307">
        <v>0.20553898811340332</v>
      </c>
      <c r="G11" s="263">
        <v>1.600881814956665</v>
      </c>
      <c r="H11" s="307">
        <v>0.55237835645675659</v>
      </c>
      <c r="I11" s="263">
        <v>1.724732518196106</v>
      </c>
      <c r="J11" s="307">
        <v>0.73075664043426514</v>
      </c>
      <c r="K11" s="263">
        <v>0.59973627328872681</v>
      </c>
      <c r="L11" s="307">
        <v>0.37364774942398071</v>
      </c>
      <c r="M11" s="263">
        <v>0.76436728239059448</v>
      </c>
      <c r="N11" s="307">
        <v>0.2559112012386322</v>
      </c>
    </row>
    <row r="12" spans="1:14" x14ac:dyDescent="0.2">
      <c r="B12" s="108" t="s">
        <v>66</v>
      </c>
      <c r="C12" s="263">
        <v>2.6943492889404297</v>
      </c>
      <c r="D12" s="307">
        <v>0.69253653287887573</v>
      </c>
      <c r="E12" s="263">
        <v>1.81557297706604</v>
      </c>
      <c r="F12" s="307">
        <v>0.79617553949356079</v>
      </c>
      <c r="G12" s="263">
        <v>4.6276063919067383</v>
      </c>
      <c r="H12" s="307">
        <v>1.1317712068557739</v>
      </c>
      <c r="I12" s="263">
        <v>2.7122790813446045</v>
      </c>
      <c r="J12" s="307">
        <v>0.68256324529647827</v>
      </c>
      <c r="K12" s="263">
        <v>0.13460844755172729</v>
      </c>
      <c r="L12" s="307">
        <v>8.7420418858528137E-2</v>
      </c>
      <c r="M12" s="263">
        <v>0.3142838180065155</v>
      </c>
      <c r="N12" s="307">
        <v>0.12940128147602081</v>
      </c>
    </row>
    <row r="13" spans="1:14" x14ac:dyDescent="0.2">
      <c r="B13" s="108" t="s">
        <v>65</v>
      </c>
      <c r="C13" s="263">
        <v>5.1004281044006348</v>
      </c>
      <c r="D13" s="307">
        <v>1.0546044111251831</v>
      </c>
      <c r="E13" s="263">
        <v>2.5470438003540039</v>
      </c>
      <c r="F13" s="307">
        <v>1.1131021976470947</v>
      </c>
      <c r="G13" s="263">
        <v>6.9759411811828613</v>
      </c>
      <c r="H13" s="307">
        <v>1.5859537124633789</v>
      </c>
      <c r="I13" s="263">
        <v>3.8930225372314453</v>
      </c>
      <c r="J13" s="307">
        <v>1.092023491859436</v>
      </c>
      <c r="K13" s="263">
        <v>0.98840427398681641</v>
      </c>
      <c r="L13" s="307">
        <v>0.38757774233818054</v>
      </c>
      <c r="M13" s="263">
        <v>0.65104573965072632</v>
      </c>
      <c r="N13" s="307">
        <v>0.28301095962524414</v>
      </c>
    </row>
    <row r="14" spans="1:14" x14ac:dyDescent="0.2">
      <c r="B14" s="108" t="s">
        <v>64</v>
      </c>
      <c r="C14" s="263">
        <v>11.649392127990723</v>
      </c>
      <c r="D14" s="307">
        <v>2.6363844871520996</v>
      </c>
      <c r="E14" s="263">
        <v>4.3076658248901367</v>
      </c>
      <c r="F14" s="307">
        <v>1.1756435632705688</v>
      </c>
      <c r="G14" s="263">
        <v>16.654825210571289</v>
      </c>
      <c r="H14" s="307">
        <v>2.192690372467041</v>
      </c>
      <c r="I14" s="263">
        <v>7.68646240234375</v>
      </c>
      <c r="J14" s="307">
        <v>1.6300307512283325</v>
      </c>
      <c r="K14" s="263">
        <v>1.9203821420669556</v>
      </c>
      <c r="L14" s="307">
        <v>0.45112329721450806</v>
      </c>
      <c r="M14" s="263">
        <v>0.33875471353530884</v>
      </c>
      <c r="N14" s="307">
        <v>0.13805422186851501</v>
      </c>
    </row>
    <row r="15" spans="1:14" x14ac:dyDescent="0.2">
      <c r="B15" s="108" t="s">
        <v>63</v>
      </c>
      <c r="C15" s="263">
        <v>4.1572575569152832</v>
      </c>
      <c r="D15" s="307">
        <v>0.85953950881958008</v>
      </c>
      <c r="E15" s="263">
        <v>2.9961814880371094</v>
      </c>
      <c r="F15" s="307">
        <v>1.077701210975647</v>
      </c>
      <c r="G15" s="263">
        <v>2.3768999576568604</v>
      </c>
      <c r="H15" s="307">
        <v>0.41072896122932434</v>
      </c>
      <c r="I15" s="263">
        <v>3.2317042350769043</v>
      </c>
      <c r="J15" s="307">
        <v>0.63177883625030518</v>
      </c>
      <c r="K15" s="263">
        <v>0.17041966319084167</v>
      </c>
      <c r="L15" s="307">
        <v>7.6759174466133118E-2</v>
      </c>
      <c r="M15" s="263">
        <v>0.43128523230552673</v>
      </c>
      <c r="N15" s="307">
        <v>0.31559085845947266</v>
      </c>
    </row>
    <row r="16" spans="1:14" x14ac:dyDescent="0.2">
      <c r="B16" s="108" t="s">
        <v>62</v>
      </c>
      <c r="C16" s="263">
        <v>1.5089180469512939</v>
      </c>
      <c r="D16" s="307">
        <v>0.36378028988838196</v>
      </c>
      <c r="E16" s="263">
        <v>2.5797727108001709</v>
      </c>
      <c r="F16" s="307">
        <v>0.63914614915847778</v>
      </c>
      <c r="G16" s="263">
        <v>1.6925739049911499</v>
      </c>
      <c r="H16" s="307">
        <v>0.51363462209701538</v>
      </c>
      <c r="I16" s="263">
        <v>0.58153706789016724</v>
      </c>
      <c r="J16" s="307">
        <v>0.19256904721260071</v>
      </c>
      <c r="K16" s="263">
        <v>0.17717577517032623</v>
      </c>
      <c r="L16" s="307">
        <v>7.3073878884315491E-2</v>
      </c>
      <c r="M16" s="263">
        <v>0.11128715425729752</v>
      </c>
      <c r="N16" s="307">
        <v>5.3336955606937408E-2</v>
      </c>
    </row>
    <row r="17" spans="2:14" x14ac:dyDescent="0.2">
      <c r="B17" s="108" t="s">
        <v>61</v>
      </c>
      <c r="C17" s="263">
        <v>27.87544059753418</v>
      </c>
      <c r="D17" s="307">
        <v>3.4587838649749756</v>
      </c>
      <c r="E17" s="263">
        <v>20.233390808105469</v>
      </c>
      <c r="F17" s="307">
        <v>3.380589485168457</v>
      </c>
      <c r="G17" s="263">
        <v>17.43510627746582</v>
      </c>
      <c r="H17" s="307">
        <v>2.7380480766296387</v>
      </c>
      <c r="I17" s="263">
        <v>21.020978927612305</v>
      </c>
      <c r="J17" s="307">
        <v>3.4610795974731445</v>
      </c>
      <c r="K17" s="263">
        <v>1.933729887008667</v>
      </c>
      <c r="L17" s="307">
        <v>0.81032580137252808</v>
      </c>
      <c r="M17" s="263">
        <v>2.1083495616912842</v>
      </c>
      <c r="N17" s="307">
        <v>1.2429662942886353</v>
      </c>
    </row>
    <row r="18" spans="2:14" x14ac:dyDescent="0.2">
      <c r="B18" s="108" t="s">
        <v>60</v>
      </c>
      <c r="C18" s="263">
        <v>10.097796440124512</v>
      </c>
      <c r="D18" s="307">
        <v>1.9989047050476074</v>
      </c>
      <c r="E18" s="263">
        <v>2.637711763381958</v>
      </c>
      <c r="F18" s="307">
        <v>0.7985004186630249</v>
      </c>
      <c r="G18" s="263">
        <v>8.363215446472168</v>
      </c>
      <c r="H18" s="307">
        <v>1.6862378120422363</v>
      </c>
      <c r="I18" s="263">
        <v>2.6093463897705078</v>
      </c>
      <c r="J18" s="307">
        <v>0.57141119241714478</v>
      </c>
      <c r="K18" s="263">
        <v>4.5578703880310059</v>
      </c>
      <c r="L18" s="307">
        <v>1.8323153257369995</v>
      </c>
      <c r="M18" s="263">
        <v>0.67982232570648193</v>
      </c>
      <c r="N18" s="307">
        <v>0.36938780546188354</v>
      </c>
    </row>
    <row r="19" spans="2:14" x14ac:dyDescent="0.2">
      <c r="B19" s="108" t="s">
        <v>59</v>
      </c>
      <c r="C19" s="263">
        <v>2.9106185436248779</v>
      </c>
      <c r="D19" s="307">
        <v>0.59334206581115723</v>
      </c>
      <c r="E19" s="263">
        <v>2.3172523975372314</v>
      </c>
      <c r="F19" s="307">
        <v>0.81771981716156006</v>
      </c>
      <c r="G19" s="263">
        <v>1.2562217712402344</v>
      </c>
      <c r="H19" s="307">
        <v>0.45409542322158813</v>
      </c>
      <c r="I19" s="263">
        <v>0.77005869150161743</v>
      </c>
      <c r="J19" s="307">
        <v>0.34305733442306519</v>
      </c>
      <c r="K19" s="263">
        <v>2.3630240466445684E-3</v>
      </c>
      <c r="L19" s="307">
        <v>1.6719490522518754E-3</v>
      </c>
      <c r="M19" s="263">
        <v>0</v>
      </c>
      <c r="N19" s="307"/>
    </row>
    <row r="20" spans="2:14" x14ac:dyDescent="0.2">
      <c r="B20" s="108" t="s">
        <v>58</v>
      </c>
      <c r="C20" s="263">
        <v>9.0107755661010742</v>
      </c>
      <c r="D20" s="307">
        <v>3.1576111316680908</v>
      </c>
      <c r="E20" s="263">
        <v>5.3322792053222656</v>
      </c>
      <c r="F20" s="307">
        <v>2.058964729309082</v>
      </c>
      <c r="G20" s="263">
        <v>15.662773132324219</v>
      </c>
      <c r="H20" s="307">
        <v>2.8962087631225586</v>
      </c>
      <c r="I20" s="263">
        <v>9.4300098419189453</v>
      </c>
      <c r="J20" s="307">
        <v>1.8401492834091187</v>
      </c>
      <c r="K20" s="263">
        <v>1.8709126710891724</v>
      </c>
      <c r="L20" s="307">
        <v>0.92581313848495483</v>
      </c>
      <c r="M20" s="263">
        <v>0.16562081873416901</v>
      </c>
      <c r="N20" s="307">
        <v>6.9722890853881836E-2</v>
      </c>
    </row>
    <row r="21" spans="2:14" x14ac:dyDescent="0.2">
      <c r="B21" s="108" t="s">
        <v>57</v>
      </c>
      <c r="C21" s="263">
        <v>5.685638427734375</v>
      </c>
      <c r="D21" s="307">
        <v>1.4671210050582886</v>
      </c>
      <c r="E21" s="263">
        <v>3.1709465980529785</v>
      </c>
      <c r="F21" s="307">
        <v>0.94959557056427002</v>
      </c>
      <c r="G21" s="263">
        <v>10.801911354064941</v>
      </c>
      <c r="H21" s="307">
        <v>1.9572393894195557</v>
      </c>
      <c r="I21" s="263">
        <v>9.0679702758789062</v>
      </c>
      <c r="J21" s="307">
        <v>1.7957749366760254</v>
      </c>
      <c r="K21" s="263">
        <v>0.97839254140853882</v>
      </c>
      <c r="L21" s="307">
        <v>0.58324813842773438</v>
      </c>
      <c r="M21" s="263">
        <v>0.78361743688583374</v>
      </c>
      <c r="N21" s="307">
        <v>0.27926623821258545</v>
      </c>
    </row>
    <row r="22" spans="2:14" x14ac:dyDescent="0.2">
      <c r="B22" s="108" t="s">
        <v>56</v>
      </c>
      <c r="C22" s="263">
        <v>36.730422973632813</v>
      </c>
      <c r="D22" s="307">
        <v>3.6231987476348877</v>
      </c>
      <c r="E22" s="263">
        <v>33.562183380126953</v>
      </c>
      <c r="F22" s="307">
        <v>3.236600399017334</v>
      </c>
      <c r="G22" s="263">
        <v>31.182025909423828</v>
      </c>
      <c r="H22" s="307">
        <v>3.0431146621704102</v>
      </c>
      <c r="I22" s="263">
        <v>21.820440292358398</v>
      </c>
      <c r="J22" s="307">
        <v>2.505314826965332</v>
      </c>
      <c r="K22" s="263">
        <v>2.4333987236022949</v>
      </c>
      <c r="L22" s="307">
        <v>1.0767555236816406</v>
      </c>
      <c r="M22" s="263">
        <v>1.0513894557952881</v>
      </c>
      <c r="N22" s="307">
        <v>0.33863061666488647</v>
      </c>
    </row>
    <row r="23" spans="2:14" x14ac:dyDescent="0.2">
      <c r="B23" s="108" t="s">
        <v>55</v>
      </c>
      <c r="C23" s="263">
        <v>16.632061004638672</v>
      </c>
      <c r="D23" s="307">
        <v>3.6444523334503174</v>
      </c>
      <c r="E23" s="263">
        <v>8.9973735809326172</v>
      </c>
      <c r="F23" s="307">
        <v>2.1867210865020752</v>
      </c>
      <c r="G23" s="263">
        <v>15.740269660949707</v>
      </c>
      <c r="H23" s="307">
        <v>2.0662386417388916</v>
      </c>
      <c r="I23" s="263">
        <v>12.159063339233398</v>
      </c>
      <c r="J23" s="307">
        <v>2.0480811595916748</v>
      </c>
      <c r="K23" s="263">
        <v>2.3801205158233643</v>
      </c>
      <c r="L23" s="307">
        <v>0.91966277360916138</v>
      </c>
      <c r="M23" s="263">
        <v>0.78811848163604736</v>
      </c>
      <c r="N23" s="307">
        <v>0.44510677456855774</v>
      </c>
    </row>
    <row r="24" spans="2:14" x14ac:dyDescent="0.2">
      <c r="B24" s="108" t="s">
        <v>54</v>
      </c>
      <c r="C24" s="263">
        <v>8.5264186859130859</v>
      </c>
      <c r="D24" s="307">
        <v>1.6303136348724365</v>
      </c>
      <c r="E24" s="263">
        <v>4.2218532562255859</v>
      </c>
      <c r="F24" s="307">
        <v>1.2081080675125122</v>
      </c>
      <c r="G24" s="263">
        <v>3.1270098686218262</v>
      </c>
      <c r="H24" s="307">
        <v>0.69795989990234375</v>
      </c>
      <c r="I24" s="263">
        <v>3.280071496963501</v>
      </c>
      <c r="J24" s="307">
        <v>1.0844097137451172</v>
      </c>
      <c r="K24" s="263">
        <v>0.2592722475528717</v>
      </c>
      <c r="L24" s="307">
        <v>9.3615025281906128E-2</v>
      </c>
      <c r="M24" s="263">
        <v>9.4980224967002869E-2</v>
      </c>
      <c r="N24" s="307">
        <v>4.8155646771192551E-2</v>
      </c>
    </row>
    <row r="25" spans="2:14" x14ac:dyDescent="0.2">
      <c r="B25" s="108" t="s">
        <v>53</v>
      </c>
      <c r="C25" s="263">
        <v>10.447025299072266</v>
      </c>
      <c r="D25" s="307">
        <v>1.4609231948852539</v>
      </c>
      <c r="E25" s="263">
        <v>4.8765883445739746</v>
      </c>
      <c r="F25" s="307">
        <v>1.2434239387512207</v>
      </c>
      <c r="G25" s="263">
        <v>9.7702665328979492</v>
      </c>
      <c r="H25" s="307">
        <v>1.0858389139175415</v>
      </c>
      <c r="I25" s="263">
        <v>6.8614258766174316</v>
      </c>
      <c r="J25" s="307">
        <v>1.0655204057693481</v>
      </c>
      <c r="K25" s="263">
        <v>0.30565944314002991</v>
      </c>
      <c r="L25" s="307">
        <v>0.12082691490650177</v>
      </c>
      <c r="M25" s="263">
        <v>0.21600334346294403</v>
      </c>
      <c r="N25" s="307">
        <v>0.1589420884847641</v>
      </c>
    </row>
    <row r="26" spans="2:14" x14ac:dyDescent="0.2">
      <c r="B26" s="108" t="s">
        <v>52</v>
      </c>
      <c r="C26" s="263">
        <v>13.156786918640137</v>
      </c>
      <c r="D26" s="307">
        <v>2.2633936405181885</v>
      </c>
      <c r="E26" s="263">
        <v>14.529948234558105</v>
      </c>
      <c r="F26" s="307">
        <v>3.5179669857025146</v>
      </c>
      <c r="G26" s="263">
        <v>14.594134330749512</v>
      </c>
      <c r="H26" s="307">
        <v>1.8873348236083984</v>
      </c>
      <c r="I26" s="263">
        <v>10.87044620513916</v>
      </c>
      <c r="J26" s="307">
        <v>1.896583080291748</v>
      </c>
      <c r="K26" s="263">
        <v>1.2202826738357544</v>
      </c>
      <c r="L26" s="307">
        <v>0.73474001884460449</v>
      </c>
      <c r="M26" s="263">
        <v>0.9046248197555542</v>
      </c>
      <c r="N26" s="307">
        <v>0.41124099493026733</v>
      </c>
    </row>
    <row r="27" spans="2:14" x14ac:dyDescent="0.2">
      <c r="B27" s="108" t="s">
        <v>51</v>
      </c>
      <c r="C27" s="263">
        <v>11.019876480102539</v>
      </c>
      <c r="D27" s="307">
        <v>2.2021970748901367</v>
      </c>
      <c r="E27" s="263">
        <v>5.113192081451416</v>
      </c>
      <c r="F27" s="307">
        <v>1.1664563417434692</v>
      </c>
      <c r="G27" s="263">
        <v>6.9743266105651855</v>
      </c>
      <c r="H27" s="307">
        <v>1.47361159324646</v>
      </c>
      <c r="I27" s="263">
        <v>5.4692130088806152</v>
      </c>
      <c r="J27" s="307">
        <v>1.0310268402099609</v>
      </c>
      <c r="K27" s="263">
        <v>0.29127776622772217</v>
      </c>
      <c r="L27" s="307">
        <v>0.16337466239929199</v>
      </c>
      <c r="M27" s="263">
        <v>0.28295257687568665</v>
      </c>
      <c r="N27" s="307">
        <v>0.129168301820755</v>
      </c>
    </row>
    <row r="28" spans="2:14" x14ac:dyDescent="0.2">
      <c r="B28" s="108" t="s">
        <v>50</v>
      </c>
      <c r="C28" s="263">
        <v>7.327476978302002</v>
      </c>
      <c r="D28" s="307">
        <v>2.1293883323669434</v>
      </c>
      <c r="E28" s="263">
        <v>9.4800128936767578</v>
      </c>
      <c r="F28" s="307">
        <v>1.8701424598693848</v>
      </c>
      <c r="G28" s="263">
        <v>6.0992908477783203</v>
      </c>
      <c r="H28" s="307">
        <v>1.6065680980682373</v>
      </c>
      <c r="I28" s="263">
        <v>7.6599979400634766</v>
      </c>
      <c r="J28" s="307">
        <v>2.5972859859466553</v>
      </c>
      <c r="K28" s="263">
        <v>1.991079568862915</v>
      </c>
      <c r="L28" s="307">
        <v>0.87603342533111572</v>
      </c>
      <c r="M28" s="263">
        <v>3.6297922134399414</v>
      </c>
      <c r="N28" s="307">
        <v>1.5009061098098755</v>
      </c>
    </row>
    <row r="29" spans="2:14" x14ac:dyDescent="0.2">
      <c r="B29" s="108" t="s">
        <v>49</v>
      </c>
      <c r="C29" s="263">
        <v>6.2231020927429199</v>
      </c>
      <c r="D29" s="307">
        <v>1.6361057758331299</v>
      </c>
      <c r="E29" s="263">
        <v>1.0353050231933594</v>
      </c>
      <c r="F29" s="307">
        <v>0.39324989914894104</v>
      </c>
      <c r="G29" s="263">
        <v>3.6175899505615234</v>
      </c>
      <c r="H29" s="307">
        <v>1.1732922792434692</v>
      </c>
      <c r="I29" s="263">
        <v>2.3854513168334961</v>
      </c>
      <c r="J29" s="307">
        <v>0.87983739376068115</v>
      </c>
      <c r="K29" s="263">
        <v>0.60764056444168091</v>
      </c>
      <c r="L29" s="307">
        <v>0.35704752802848816</v>
      </c>
      <c r="M29" s="263">
        <v>2.7456009760499001E-2</v>
      </c>
      <c r="N29" s="307">
        <v>1.974388025701046E-2</v>
      </c>
    </row>
    <row r="30" spans="2:14" x14ac:dyDescent="0.2">
      <c r="B30" s="108" t="s">
        <v>48</v>
      </c>
      <c r="C30" s="263">
        <v>28.310798645019531</v>
      </c>
      <c r="D30" s="307">
        <v>3.6140334606170654</v>
      </c>
      <c r="E30" s="263">
        <v>20.126298904418945</v>
      </c>
      <c r="F30" s="307">
        <v>3.883392333984375</v>
      </c>
      <c r="G30" s="263">
        <v>36.954986572265625</v>
      </c>
      <c r="H30" s="307">
        <v>3.6019406318664551</v>
      </c>
      <c r="I30" s="263">
        <v>23.429832458496094</v>
      </c>
      <c r="J30" s="307">
        <v>2.5141072273254395</v>
      </c>
      <c r="K30" s="263">
        <v>1.5745576620101929</v>
      </c>
      <c r="L30" s="307">
        <v>0.49671703577041626</v>
      </c>
      <c r="M30" s="263">
        <v>2.186328649520874</v>
      </c>
      <c r="N30" s="307">
        <v>0.96960675716400146</v>
      </c>
    </row>
    <row r="31" spans="2:14" x14ac:dyDescent="0.2">
      <c r="B31" s="108" t="s">
        <v>47</v>
      </c>
      <c r="C31" s="263">
        <v>22.565820693969727</v>
      </c>
      <c r="D31" s="307">
        <v>3.5078842639923096</v>
      </c>
      <c r="E31" s="263">
        <v>13.790408134460449</v>
      </c>
      <c r="F31" s="307">
        <v>2.9061267375946045</v>
      </c>
      <c r="G31" s="263">
        <v>17.237627029418945</v>
      </c>
      <c r="H31" s="307">
        <v>2.1219632625579834</v>
      </c>
      <c r="I31" s="263">
        <v>13.969100952148438</v>
      </c>
      <c r="J31" s="307">
        <v>2.3882522583007813</v>
      </c>
      <c r="K31" s="263">
        <v>0.82937926054000854</v>
      </c>
      <c r="L31" s="307">
        <v>0.39291417598724365</v>
      </c>
      <c r="M31" s="263">
        <v>0.53403395414352417</v>
      </c>
      <c r="N31" s="307">
        <v>0.19456157088279724</v>
      </c>
    </row>
    <row r="32" spans="2:14" x14ac:dyDescent="0.2">
      <c r="B32" s="108" t="s">
        <v>46</v>
      </c>
      <c r="C32" s="263">
        <v>7.187171459197998</v>
      </c>
      <c r="D32" s="307">
        <v>1.4615510702133179</v>
      </c>
      <c r="E32" s="263">
        <v>4.2932391166687012</v>
      </c>
      <c r="F32" s="307">
        <v>1.1857430934906006</v>
      </c>
      <c r="G32" s="263">
        <v>7.9387106895446777</v>
      </c>
      <c r="H32" s="307">
        <v>0.96399950981140137</v>
      </c>
      <c r="I32" s="263">
        <v>6.021942138671875</v>
      </c>
      <c r="J32" s="307">
        <v>1.0819402933120728</v>
      </c>
      <c r="K32" s="263">
        <v>1.0789767503738403</v>
      </c>
      <c r="L32" s="307">
        <v>0.28991407155990601</v>
      </c>
      <c r="M32" s="263">
        <v>0.92459815740585327</v>
      </c>
      <c r="N32" s="307">
        <v>0.312226802110672</v>
      </c>
    </row>
    <row r="33" spans="2:14" x14ac:dyDescent="0.2">
      <c r="B33" s="108" t="s">
        <v>45</v>
      </c>
      <c r="C33" s="263">
        <v>2.3472309112548828</v>
      </c>
      <c r="D33" s="307">
        <v>0.48012557625770569</v>
      </c>
      <c r="E33" s="263">
        <v>0.89384841918945313</v>
      </c>
      <c r="F33" s="307">
        <v>0.25344520807266235</v>
      </c>
      <c r="G33" s="263">
        <v>4.1672239303588867</v>
      </c>
      <c r="H33" s="307">
        <v>0.94145107269287109</v>
      </c>
      <c r="I33" s="263">
        <v>2.7188031673431396</v>
      </c>
      <c r="J33" s="307">
        <v>0.84928786754608154</v>
      </c>
      <c r="K33" s="263">
        <v>0.50386613607406616</v>
      </c>
      <c r="L33" s="307">
        <v>0.12051086127758026</v>
      </c>
      <c r="M33" s="263">
        <v>0.65012162923812866</v>
      </c>
      <c r="N33" s="307">
        <v>0.24427796900272369</v>
      </c>
    </row>
    <row r="34" spans="2:14" x14ac:dyDescent="0.2">
      <c r="B34" s="108" t="s">
        <v>44</v>
      </c>
      <c r="C34" s="263">
        <v>17.375892639160156</v>
      </c>
      <c r="D34" s="307">
        <v>2.6063323020935059</v>
      </c>
      <c r="E34" s="263">
        <v>14.607468605041504</v>
      </c>
      <c r="F34" s="307">
        <v>2.9747250080108643</v>
      </c>
      <c r="G34" s="263">
        <v>16.610631942749023</v>
      </c>
      <c r="H34" s="307">
        <v>3.0225470066070557</v>
      </c>
      <c r="I34" s="263">
        <v>21.895214080810547</v>
      </c>
      <c r="J34" s="307">
        <v>2.2903895378112793</v>
      </c>
      <c r="K34" s="263">
        <v>4.0528521537780762</v>
      </c>
      <c r="L34" s="307">
        <v>1.0579663515090942</v>
      </c>
      <c r="M34" s="263">
        <v>2.2449290752410889</v>
      </c>
      <c r="N34" s="307">
        <v>0.64070236682891846</v>
      </c>
    </row>
    <row r="35" spans="2:14" x14ac:dyDescent="0.2">
      <c r="B35" s="108" t="s">
        <v>43</v>
      </c>
      <c r="C35" s="263">
        <v>7.2529120445251465</v>
      </c>
      <c r="D35" s="307">
        <v>1.689857006072998</v>
      </c>
      <c r="E35" s="263">
        <v>5.6738953590393066</v>
      </c>
      <c r="F35" s="307">
        <v>1.5499351024627686</v>
      </c>
      <c r="G35" s="263">
        <v>13.065708160400391</v>
      </c>
      <c r="H35" s="307">
        <v>1.555315375328064</v>
      </c>
      <c r="I35" s="263">
        <v>8.2339210510253906</v>
      </c>
      <c r="J35" s="307">
        <v>1.4373160600662231</v>
      </c>
      <c r="K35" s="263">
        <v>0.9670644998550415</v>
      </c>
      <c r="L35" s="307">
        <v>0.55650496482849121</v>
      </c>
      <c r="M35" s="263">
        <v>0.41681778430938721</v>
      </c>
      <c r="N35" s="307">
        <v>0.17402946949005127</v>
      </c>
    </row>
    <row r="36" spans="2:14" x14ac:dyDescent="0.2">
      <c r="B36" s="108" t="s">
        <v>42</v>
      </c>
      <c r="C36" s="263">
        <v>5.6519627571105957</v>
      </c>
      <c r="D36" s="307">
        <v>1.0190480947494507</v>
      </c>
      <c r="E36" s="263">
        <v>3.2847146987915039</v>
      </c>
      <c r="F36" s="307">
        <v>0.96767681837081909</v>
      </c>
      <c r="G36" s="263">
        <v>8.8938941955566406</v>
      </c>
      <c r="H36" s="307">
        <v>1.3739590644836426</v>
      </c>
      <c r="I36" s="263">
        <v>10.059364318847656</v>
      </c>
      <c r="J36" s="307">
        <v>1.1257592439651489</v>
      </c>
      <c r="K36" s="263">
        <v>0.95044112205505371</v>
      </c>
      <c r="L36" s="307">
        <v>0.39150169491767883</v>
      </c>
      <c r="M36" s="263">
        <v>0.52549338340759277</v>
      </c>
      <c r="N36" s="307">
        <v>0.14022921025753021</v>
      </c>
    </row>
    <row r="37" spans="2:14" x14ac:dyDescent="0.2">
      <c r="B37" s="108" t="s">
        <v>41</v>
      </c>
      <c r="C37" s="263">
        <v>16.175321578979492</v>
      </c>
      <c r="D37" s="307">
        <v>2.9681251049041748</v>
      </c>
      <c r="E37" s="263">
        <v>20.640911102294922</v>
      </c>
      <c r="F37" s="307">
        <v>2.9684178829193115</v>
      </c>
      <c r="G37" s="263">
        <v>6.920708179473877</v>
      </c>
      <c r="H37" s="307">
        <v>1.1609640121459961</v>
      </c>
      <c r="I37" s="263">
        <v>4.8383069038391113</v>
      </c>
      <c r="J37" s="307">
        <v>0.81326979398727417</v>
      </c>
      <c r="K37" s="263">
        <v>0.37255313992500305</v>
      </c>
      <c r="L37" s="304">
        <v>0.26190668344497681</v>
      </c>
      <c r="M37" s="263">
        <v>0.81287634372711182</v>
      </c>
      <c r="N37" s="307">
        <v>0.32484123110771179</v>
      </c>
    </row>
    <row r="38" spans="2:14" x14ac:dyDescent="0.2">
      <c r="B38" s="108" t="s">
        <v>40</v>
      </c>
      <c r="C38" s="263">
        <v>2.4385664463043213</v>
      </c>
      <c r="D38" s="307">
        <v>0.68723058700561523</v>
      </c>
      <c r="E38" s="263">
        <v>2.6925168037414551</v>
      </c>
      <c r="F38" s="307">
        <v>1.2843785285949707</v>
      </c>
      <c r="G38" s="263">
        <v>12.175969123840332</v>
      </c>
      <c r="H38" s="307">
        <v>1.9478440284729004</v>
      </c>
      <c r="I38" s="263">
        <v>8.4907026290893555</v>
      </c>
      <c r="J38" s="307">
        <v>1.2559854984283447</v>
      </c>
      <c r="K38" s="263">
        <v>0.95025825500488281</v>
      </c>
      <c r="L38" s="304">
        <v>0.57112610340118408</v>
      </c>
      <c r="M38" s="263">
        <v>0.10604339092969894</v>
      </c>
      <c r="N38" s="307">
        <v>6.1492476612329483E-2</v>
      </c>
    </row>
    <row r="39" spans="2:14" x14ac:dyDescent="0.2">
      <c r="B39" s="108" t="s">
        <v>39</v>
      </c>
      <c r="C39" s="263">
        <v>2.6870980262756348</v>
      </c>
      <c r="D39" s="307">
        <v>0.54042768478393555</v>
      </c>
      <c r="E39" s="263">
        <v>2.4527292251586914</v>
      </c>
      <c r="F39" s="307">
        <v>1.0771090984344482</v>
      </c>
      <c r="G39" s="263">
        <v>7.6549248695373535</v>
      </c>
      <c r="H39" s="307">
        <v>1.2325100898742676</v>
      </c>
      <c r="I39" s="263">
        <v>7.0066251754760742</v>
      </c>
      <c r="J39" s="307">
        <v>1.2890030145645142</v>
      </c>
      <c r="K39" s="263">
        <v>0.30683454871177673</v>
      </c>
      <c r="L39" s="304">
        <v>0.16273097693920135</v>
      </c>
      <c r="M39" s="263">
        <v>0.26830664277076721</v>
      </c>
      <c r="N39" s="307">
        <v>0.11200372874736786</v>
      </c>
    </row>
    <row r="40" spans="2:14" x14ac:dyDescent="0.2">
      <c r="B40" s="108" t="s">
        <v>38</v>
      </c>
      <c r="C40" s="263">
        <v>24.710910797119141</v>
      </c>
      <c r="D40" s="307">
        <v>3.3216454982757568</v>
      </c>
      <c r="E40" s="263">
        <v>24.513357162475586</v>
      </c>
      <c r="F40" s="307">
        <v>3.7253425121307373</v>
      </c>
      <c r="G40" s="263">
        <v>18.883319854736328</v>
      </c>
      <c r="H40" s="307">
        <v>2.4713411331176758</v>
      </c>
      <c r="I40" s="263">
        <v>15.552146911621094</v>
      </c>
      <c r="J40" s="307">
        <v>2.5205106735229492</v>
      </c>
      <c r="K40" s="263">
        <v>1.3331528902053833</v>
      </c>
      <c r="L40" s="307">
        <v>0.30218884348869324</v>
      </c>
      <c r="M40" s="263">
        <v>0.9588887095451355</v>
      </c>
      <c r="N40" s="307">
        <v>0.3273414671421051</v>
      </c>
    </row>
    <row r="41" spans="2:14" x14ac:dyDescent="0.2">
      <c r="B41" s="108" t="s">
        <v>37</v>
      </c>
      <c r="C41" s="263">
        <v>5.5172882080078125</v>
      </c>
      <c r="D41" s="307">
        <v>0.87900876998901367</v>
      </c>
      <c r="E41" s="263">
        <v>3.9472911357879639</v>
      </c>
      <c r="F41" s="307">
        <v>0.65086519718170166</v>
      </c>
      <c r="G41" s="263">
        <v>25.833120346069336</v>
      </c>
      <c r="H41" s="307">
        <v>1.8801209926605225</v>
      </c>
      <c r="I41" s="263">
        <v>18.642265319824219</v>
      </c>
      <c r="J41" s="307">
        <v>1.6978710889816284</v>
      </c>
      <c r="K41" s="263">
        <v>1.3389447927474976</v>
      </c>
      <c r="L41" s="307">
        <v>0.42924001812934875</v>
      </c>
      <c r="M41" s="263">
        <v>1.0736557245254517</v>
      </c>
      <c r="N41" s="307">
        <v>0.2563420832157135</v>
      </c>
    </row>
    <row r="42" spans="2:14" x14ac:dyDescent="0.2">
      <c r="B42" s="108" t="s">
        <v>36</v>
      </c>
      <c r="C42" s="264">
        <v>6.4552640914916992</v>
      </c>
      <c r="D42" s="308">
        <v>2.1058969497680664</v>
      </c>
      <c r="E42" s="264">
        <v>3.4110133647918701</v>
      </c>
      <c r="F42" s="308">
        <v>1.0701149702072144</v>
      </c>
      <c r="G42" s="264">
        <v>11.198779106140137</v>
      </c>
      <c r="H42" s="308">
        <v>2.1313607692718506</v>
      </c>
      <c r="I42" s="264">
        <v>7.1458740234375</v>
      </c>
      <c r="J42" s="308">
        <v>1.1898657083511353</v>
      </c>
      <c r="K42" s="264">
        <v>0.75537455081939697</v>
      </c>
      <c r="L42" s="308">
        <v>0.49473363161087036</v>
      </c>
      <c r="M42" s="264">
        <v>0.68279963731765747</v>
      </c>
      <c r="N42" s="308">
        <v>0.18479041755199432</v>
      </c>
    </row>
    <row r="43" spans="2:14" ht="26.25" customHeight="1" thickBot="1" x14ac:dyDescent="0.25">
      <c r="B43" s="208" t="s">
        <v>85</v>
      </c>
      <c r="C43" s="265">
        <v>12.211999893188477</v>
      </c>
      <c r="D43" s="309">
        <v>0.48799780011177063</v>
      </c>
      <c r="E43" s="265">
        <v>8.7788152694702148</v>
      </c>
      <c r="F43" s="309">
        <v>0.46098554134368896</v>
      </c>
      <c r="G43" s="265">
        <v>11.653598785400391</v>
      </c>
      <c r="H43" s="309">
        <v>0.39024198055267334</v>
      </c>
      <c r="I43" s="265">
        <v>9.1182975769042969</v>
      </c>
      <c r="J43" s="309">
        <v>0.37184777855873108</v>
      </c>
      <c r="K43" s="265">
        <v>1.0386699438095093</v>
      </c>
      <c r="L43" s="309">
        <v>0.10460973531007767</v>
      </c>
      <c r="M43" s="265">
        <v>0.66128265857696533</v>
      </c>
      <c r="N43" s="309">
        <v>8.0820851027965546E-2</v>
      </c>
    </row>
    <row r="44" spans="2:14" ht="13.5" thickTop="1" x14ac:dyDescent="0.2">
      <c r="B44" s="83" t="s">
        <v>161</v>
      </c>
    </row>
    <row r="45" spans="2:14" x14ac:dyDescent="0.2">
      <c r="B45" s="209"/>
    </row>
  </sheetData>
  <mergeCells count="14">
    <mergeCell ref="B4:N4"/>
    <mergeCell ref="B5:N5"/>
    <mergeCell ref="B6:N6"/>
    <mergeCell ref="B7:B10"/>
    <mergeCell ref="C7:N7"/>
    <mergeCell ref="C8:F8"/>
    <mergeCell ref="G8:J8"/>
    <mergeCell ref="K8:N8"/>
    <mergeCell ref="C9:D9"/>
    <mergeCell ref="E9:F9"/>
    <mergeCell ref="G9:H9"/>
    <mergeCell ref="I9:J9"/>
    <mergeCell ref="K9:L9"/>
    <mergeCell ref="M9:N9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46"/>
  <sheetViews>
    <sheetView zoomScaleNormal="100" workbookViewId="0"/>
  </sheetViews>
  <sheetFormatPr baseColWidth="10" defaultRowHeight="12.75" x14ac:dyDescent="0.2"/>
  <cols>
    <col min="1" max="1" width="1.7109375" style="17" customWidth="1"/>
    <col min="2" max="2" width="18.7109375" style="17" customWidth="1"/>
    <col min="3" max="16384" width="11.42578125" style="17"/>
  </cols>
  <sheetData>
    <row r="4" spans="1:18" ht="15" x14ac:dyDescent="0.25">
      <c r="B4" s="353" t="s">
        <v>172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</row>
    <row r="5" spans="1:18" ht="15.75" customHeight="1" x14ac:dyDescent="0.2">
      <c r="B5" s="428" t="s">
        <v>147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</row>
    <row r="6" spans="1:18" ht="15.75" customHeight="1" thickBot="1" x14ac:dyDescent="0.25">
      <c r="A6" s="205"/>
      <c r="B6" s="354" t="s">
        <v>231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354"/>
    </row>
    <row r="7" spans="1:18" ht="20.100000000000001" customHeight="1" thickTop="1" x14ac:dyDescent="0.2">
      <c r="A7" s="153"/>
      <c r="B7" s="387" t="s">
        <v>154</v>
      </c>
      <c r="C7" s="430" t="s">
        <v>186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430"/>
      <c r="R7" s="430"/>
    </row>
    <row r="8" spans="1:18" ht="30" customHeight="1" x14ac:dyDescent="0.2">
      <c r="A8" s="206"/>
      <c r="B8" s="429"/>
      <c r="C8" s="431" t="s">
        <v>93</v>
      </c>
      <c r="D8" s="431"/>
      <c r="E8" s="431"/>
      <c r="F8" s="431"/>
      <c r="G8" s="431" t="s">
        <v>193</v>
      </c>
      <c r="H8" s="431"/>
      <c r="I8" s="431"/>
      <c r="J8" s="431"/>
      <c r="K8" s="431" t="s">
        <v>194</v>
      </c>
      <c r="L8" s="431"/>
      <c r="M8" s="431"/>
      <c r="N8" s="431"/>
      <c r="O8" s="431" t="s">
        <v>195</v>
      </c>
      <c r="P8" s="431"/>
      <c r="Q8" s="431"/>
      <c r="R8" s="431"/>
    </row>
    <row r="9" spans="1:18" ht="14.25" customHeight="1" x14ac:dyDescent="0.2">
      <c r="A9" s="206"/>
      <c r="B9" s="429"/>
      <c r="C9" s="427">
        <v>2008</v>
      </c>
      <c r="D9" s="427"/>
      <c r="E9" s="427">
        <v>2012</v>
      </c>
      <c r="F9" s="427"/>
      <c r="G9" s="427">
        <v>2008</v>
      </c>
      <c r="H9" s="427"/>
      <c r="I9" s="427">
        <v>2012</v>
      </c>
      <c r="J9" s="427"/>
      <c r="K9" s="427">
        <v>2008</v>
      </c>
      <c r="L9" s="427"/>
      <c r="M9" s="427">
        <v>2012</v>
      </c>
      <c r="N9" s="427"/>
      <c r="O9" s="427">
        <v>2008</v>
      </c>
      <c r="P9" s="427"/>
      <c r="Q9" s="427">
        <v>2012</v>
      </c>
      <c r="R9" s="427"/>
    </row>
    <row r="10" spans="1:18" ht="42" customHeight="1" thickBot="1" x14ac:dyDescent="0.25">
      <c r="A10" s="156"/>
      <c r="B10" s="388"/>
      <c r="C10" s="191" t="s">
        <v>77</v>
      </c>
      <c r="D10" s="191" t="s">
        <v>144</v>
      </c>
      <c r="E10" s="191" t="s">
        <v>77</v>
      </c>
      <c r="F10" s="191" t="s">
        <v>144</v>
      </c>
      <c r="G10" s="191" t="s">
        <v>77</v>
      </c>
      <c r="H10" s="191" t="s">
        <v>144</v>
      </c>
      <c r="I10" s="191" t="s">
        <v>77</v>
      </c>
      <c r="J10" s="191" t="s">
        <v>144</v>
      </c>
      <c r="K10" s="191" t="s">
        <v>77</v>
      </c>
      <c r="L10" s="191" t="s">
        <v>144</v>
      </c>
      <c r="M10" s="191" t="s">
        <v>77</v>
      </c>
      <c r="N10" s="191" t="s">
        <v>144</v>
      </c>
      <c r="O10" s="191" t="s">
        <v>77</v>
      </c>
      <c r="P10" s="191" t="s">
        <v>144</v>
      </c>
      <c r="Q10" s="191" t="s">
        <v>77</v>
      </c>
      <c r="R10" s="191" t="s">
        <v>144</v>
      </c>
    </row>
    <row r="11" spans="1:18" x14ac:dyDescent="0.2">
      <c r="B11" s="108" t="s">
        <v>67</v>
      </c>
      <c r="C11" s="263">
        <v>60.355846405029297</v>
      </c>
      <c r="D11" s="307">
        <v>1.9245123863220215</v>
      </c>
      <c r="E11" s="263">
        <v>63.304634094238281</v>
      </c>
      <c r="F11" s="307">
        <v>1.5205028057098389</v>
      </c>
      <c r="G11" s="263">
        <v>19.532711029052734</v>
      </c>
      <c r="H11" s="307">
        <v>1.3094707727432251</v>
      </c>
      <c r="I11" s="263">
        <v>15.187207221984863</v>
      </c>
      <c r="J11" s="307">
        <v>1.1665403842926025</v>
      </c>
      <c r="K11" s="263">
        <v>10.977499961853027</v>
      </c>
      <c r="L11" s="307">
        <v>1.0667026042938232</v>
      </c>
      <c r="M11" s="263">
        <v>10.396364212036133</v>
      </c>
      <c r="N11" s="307">
        <v>0.90397661924362183</v>
      </c>
      <c r="O11" s="263">
        <v>9.1339397430419922</v>
      </c>
      <c r="P11" s="307">
        <v>1.1628276109695435</v>
      </c>
      <c r="Q11" s="263">
        <v>11.11179256439209</v>
      </c>
      <c r="R11" s="307">
        <v>0.95603865385055542</v>
      </c>
    </row>
    <row r="12" spans="1:18" x14ac:dyDescent="0.2">
      <c r="B12" s="108" t="s">
        <v>66</v>
      </c>
      <c r="C12" s="263">
        <v>72.962364196777344</v>
      </c>
      <c r="D12" s="307">
        <v>1.8911441564559937</v>
      </c>
      <c r="E12" s="263">
        <v>74.423660278320313</v>
      </c>
      <c r="F12" s="307">
        <v>1.5112760066986084</v>
      </c>
      <c r="G12" s="263">
        <v>12.905609130859375</v>
      </c>
      <c r="H12" s="307">
        <v>1.2512775659561157</v>
      </c>
      <c r="I12" s="263">
        <v>10.328330993652344</v>
      </c>
      <c r="J12" s="307">
        <v>1.0320996046066284</v>
      </c>
      <c r="K12" s="263">
        <v>7.1873149871826172</v>
      </c>
      <c r="L12" s="307">
        <v>0.83566272258758545</v>
      </c>
      <c r="M12" s="263">
        <v>10.827644348144531</v>
      </c>
      <c r="N12" s="307">
        <v>1.1066292524337769</v>
      </c>
      <c r="O12" s="263">
        <v>6.9447121620178223</v>
      </c>
      <c r="P12" s="307">
        <v>0.79148811101913452</v>
      </c>
      <c r="Q12" s="263">
        <v>4.4203696250915527</v>
      </c>
      <c r="R12" s="307">
        <v>0.60315102338790894</v>
      </c>
    </row>
    <row r="13" spans="1:18" x14ac:dyDescent="0.2">
      <c r="B13" s="108" t="s">
        <v>65</v>
      </c>
      <c r="C13" s="263">
        <v>71.042045593261719</v>
      </c>
      <c r="D13" s="307">
        <v>2.0446977615356445</v>
      </c>
      <c r="E13" s="263">
        <v>65.66827392578125</v>
      </c>
      <c r="F13" s="307">
        <v>1.4544204473495483</v>
      </c>
      <c r="G13" s="263">
        <v>13.54228401184082</v>
      </c>
      <c r="H13" s="307">
        <v>1.8730150461196899</v>
      </c>
      <c r="I13" s="263">
        <v>12.442825317382813</v>
      </c>
      <c r="J13" s="307">
        <v>0.87828737497329712</v>
      </c>
      <c r="K13" s="263">
        <v>7.8800692558288574</v>
      </c>
      <c r="L13" s="307">
        <v>1.1071046590805054</v>
      </c>
      <c r="M13" s="263">
        <v>10.133172988891602</v>
      </c>
      <c r="N13" s="307">
        <v>0.85712939500808716</v>
      </c>
      <c r="O13" s="263">
        <v>7.5356006622314453</v>
      </c>
      <c r="P13" s="307">
        <v>1.2338821887969971</v>
      </c>
      <c r="Q13" s="263">
        <v>11.755728721618652</v>
      </c>
      <c r="R13" s="307">
        <v>0.97065305709838867</v>
      </c>
    </row>
    <row r="14" spans="1:18" x14ac:dyDescent="0.2">
      <c r="B14" s="108" t="s">
        <v>64</v>
      </c>
      <c r="C14" s="263">
        <v>56.730247497558594</v>
      </c>
      <c r="D14" s="307">
        <v>2.0628323554992676</v>
      </c>
      <c r="E14" s="263">
        <v>62.604106903076172</v>
      </c>
      <c r="F14" s="307">
        <v>1.7081279754638672</v>
      </c>
      <c r="G14" s="263">
        <v>22.992589950561523</v>
      </c>
      <c r="H14" s="307">
        <v>1.6310244798660278</v>
      </c>
      <c r="I14" s="263">
        <v>18.657415390014648</v>
      </c>
      <c r="J14" s="307">
        <v>1.2048783302307129</v>
      </c>
      <c r="K14" s="263">
        <v>11.673853874206543</v>
      </c>
      <c r="L14" s="307">
        <v>1.1853309869766235</v>
      </c>
      <c r="M14" s="263">
        <v>10.135928153991699</v>
      </c>
      <c r="N14" s="307">
        <v>0.89687442779541016</v>
      </c>
      <c r="O14" s="263">
        <v>8.603306770324707</v>
      </c>
      <c r="P14" s="307">
        <v>1.0472941398620605</v>
      </c>
      <c r="Q14" s="263">
        <v>8.6025505065917969</v>
      </c>
      <c r="R14" s="307">
        <v>0.87342876195907593</v>
      </c>
    </row>
    <row r="15" spans="1:18" x14ac:dyDescent="0.2">
      <c r="B15" s="108" t="s">
        <v>63</v>
      </c>
      <c r="C15" s="263">
        <v>61.244480133056641</v>
      </c>
      <c r="D15" s="307">
        <v>1.6131314039230347</v>
      </c>
      <c r="E15" s="263">
        <v>57.768527984619141</v>
      </c>
      <c r="F15" s="307">
        <v>1.7000668048858643</v>
      </c>
      <c r="G15" s="263">
        <v>21.908346176147461</v>
      </c>
      <c r="H15" s="307">
        <v>1.5415493249893188</v>
      </c>
      <c r="I15" s="263">
        <v>21.057472229003906</v>
      </c>
      <c r="J15" s="307">
        <v>1.3027352094650269</v>
      </c>
      <c r="K15" s="263">
        <v>10.389985084533691</v>
      </c>
      <c r="L15" s="307">
        <v>0.97088229656219482</v>
      </c>
      <c r="M15" s="263">
        <v>10.516944885253906</v>
      </c>
      <c r="N15" s="307">
        <v>0.95416104793548584</v>
      </c>
      <c r="O15" s="263">
        <v>6.4571843147277832</v>
      </c>
      <c r="P15" s="307">
        <v>0.87810242176055908</v>
      </c>
      <c r="Q15" s="263">
        <v>10.657050132751465</v>
      </c>
      <c r="R15" s="307">
        <v>1.1192799806594849</v>
      </c>
    </row>
    <row r="16" spans="1:18" x14ac:dyDescent="0.2">
      <c r="B16" s="108" t="s">
        <v>62</v>
      </c>
      <c r="C16" s="263">
        <v>66.108856201171875</v>
      </c>
      <c r="D16" s="307">
        <v>2.3439562320709229</v>
      </c>
      <c r="E16" s="263">
        <v>61.177902221679688</v>
      </c>
      <c r="F16" s="307">
        <v>1.8339995145797729</v>
      </c>
      <c r="G16" s="263">
        <v>19.551292419433594</v>
      </c>
      <c r="H16" s="307">
        <v>1.8785734176635742</v>
      </c>
      <c r="I16" s="263">
        <v>16.534486770629883</v>
      </c>
      <c r="J16" s="307">
        <v>1.2793532609939575</v>
      </c>
      <c r="K16" s="263">
        <v>8.0501976013183594</v>
      </c>
      <c r="L16" s="307">
        <v>1.1741056442260742</v>
      </c>
      <c r="M16" s="263">
        <v>11.262928009033203</v>
      </c>
      <c r="N16" s="307">
        <v>0.97136145830154419</v>
      </c>
      <c r="O16" s="263">
        <v>6.2896609306335449</v>
      </c>
      <c r="P16" s="307">
        <v>1.1718173027038574</v>
      </c>
      <c r="Q16" s="263">
        <v>11.024683952331543</v>
      </c>
      <c r="R16" s="307">
        <v>0.9696076512336731</v>
      </c>
    </row>
    <row r="17" spans="2:18" x14ac:dyDescent="0.2">
      <c r="B17" s="108" t="s">
        <v>61</v>
      </c>
      <c r="C17" s="263">
        <v>46.108963012695312</v>
      </c>
      <c r="D17" s="307">
        <v>2.7793617248535156</v>
      </c>
      <c r="E17" s="263">
        <v>50.387466430664063</v>
      </c>
      <c r="F17" s="307">
        <v>2.4446523189544678</v>
      </c>
      <c r="G17" s="263">
        <v>27.684852600097656</v>
      </c>
      <c r="H17" s="307">
        <v>1.9815541505813599</v>
      </c>
      <c r="I17" s="263">
        <v>24.882637023925781</v>
      </c>
      <c r="J17" s="307">
        <v>1.5277119874954224</v>
      </c>
      <c r="K17" s="263">
        <v>15.647294044494629</v>
      </c>
      <c r="L17" s="307">
        <v>1.7787141799926758</v>
      </c>
      <c r="M17" s="263">
        <v>13.662578582763672</v>
      </c>
      <c r="N17" s="307">
        <v>1.1870514154434204</v>
      </c>
      <c r="O17" s="263">
        <v>10.558896064758301</v>
      </c>
      <c r="P17" s="307">
        <v>1.4608941078186035</v>
      </c>
      <c r="Q17" s="263">
        <v>11.067320823669434</v>
      </c>
      <c r="R17" s="307">
        <v>1.2095346450805664</v>
      </c>
    </row>
    <row r="18" spans="2:18" x14ac:dyDescent="0.2">
      <c r="B18" s="108" t="s">
        <v>60</v>
      </c>
      <c r="C18" s="263">
        <v>65.060546875</v>
      </c>
      <c r="D18" s="307">
        <v>2.1073172092437744</v>
      </c>
      <c r="E18" s="263">
        <v>69.338943481445313</v>
      </c>
      <c r="F18" s="307">
        <v>1.7408628463745117</v>
      </c>
      <c r="G18" s="263">
        <v>17.578413009643555</v>
      </c>
      <c r="H18" s="307">
        <v>1.4459071159362793</v>
      </c>
      <c r="I18" s="263">
        <v>12.270429611206055</v>
      </c>
      <c r="J18" s="307">
        <v>0.94933992624282837</v>
      </c>
      <c r="K18" s="263">
        <v>7.6353588104248047</v>
      </c>
      <c r="L18" s="307">
        <v>1.0455610752105713</v>
      </c>
      <c r="M18" s="263">
        <v>10.758017539978027</v>
      </c>
      <c r="N18" s="307">
        <v>1.1870020627975464</v>
      </c>
      <c r="O18" s="263">
        <v>9.7256841659545898</v>
      </c>
      <c r="P18" s="307">
        <v>1.4755045175552368</v>
      </c>
      <c r="Q18" s="263">
        <v>7.6326131820678711</v>
      </c>
      <c r="R18" s="307">
        <v>0.90142691135406494</v>
      </c>
    </row>
    <row r="19" spans="2:18" x14ac:dyDescent="0.2">
      <c r="B19" s="108" t="s">
        <v>59</v>
      </c>
      <c r="C19" s="263">
        <v>63.698661804199219</v>
      </c>
      <c r="D19" s="307">
        <v>1.2493319511413574</v>
      </c>
      <c r="E19" s="263">
        <v>71.925155639648438</v>
      </c>
      <c r="F19" s="307">
        <v>1.5661427974700928</v>
      </c>
      <c r="G19" s="263">
        <v>20.728984832763672</v>
      </c>
      <c r="H19" s="307">
        <v>1.0270072221755981</v>
      </c>
      <c r="I19" s="263">
        <v>15.032082557678223</v>
      </c>
      <c r="J19" s="307">
        <v>1.160990834236145</v>
      </c>
      <c r="K19" s="263">
        <v>10.37387752532959</v>
      </c>
      <c r="L19" s="307">
        <v>0.83146524429321289</v>
      </c>
      <c r="M19" s="263">
        <v>10.029805183410645</v>
      </c>
      <c r="N19" s="307">
        <v>0.95282441377639771</v>
      </c>
      <c r="O19" s="263">
        <v>5.1984739303588867</v>
      </c>
      <c r="P19" s="307">
        <v>0.53303956985473633</v>
      </c>
      <c r="Q19" s="263">
        <v>3.0129542350769043</v>
      </c>
      <c r="R19" s="307">
        <v>0.56543684005737305</v>
      </c>
    </row>
    <row r="20" spans="2:18" x14ac:dyDescent="0.2">
      <c r="B20" s="108" t="s">
        <v>58</v>
      </c>
      <c r="C20" s="263">
        <v>50.245094299316406</v>
      </c>
      <c r="D20" s="307">
        <v>2.0128133296966553</v>
      </c>
      <c r="E20" s="263">
        <v>64.78094482421875</v>
      </c>
      <c r="F20" s="307">
        <v>2.1855597496032715</v>
      </c>
      <c r="G20" s="263">
        <v>27.741384506225586</v>
      </c>
      <c r="H20" s="307">
        <v>1.7219438552856445</v>
      </c>
      <c r="I20" s="263">
        <v>13.801794052124023</v>
      </c>
      <c r="J20" s="307">
        <v>1.1422381401062012</v>
      </c>
      <c r="K20" s="263">
        <v>11.70146656036377</v>
      </c>
      <c r="L20" s="307">
        <v>1.2691292762756348</v>
      </c>
      <c r="M20" s="263">
        <v>12.347874641418457</v>
      </c>
      <c r="N20" s="307">
        <v>1.1676641702651978</v>
      </c>
      <c r="O20" s="263">
        <v>10.312053680419922</v>
      </c>
      <c r="P20" s="307">
        <v>1.000490665435791</v>
      </c>
      <c r="Q20" s="263">
        <v>9.0693864822387695</v>
      </c>
      <c r="R20" s="307">
        <v>1.0832695960998535</v>
      </c>
    </row>
    <row r="21" spans="2:18" x14ac:dyDescent="0.2">
      <c r="B21" s="108" t="s">
        <v>57</v>
      </c>
      <c r="C21" s="263">
        <v>49.464023590087891</v>
      </c>
      <c r="D21" s="307">
        <v>1.8579591512680054</v>
      </c>
      <c r="E21" s="263">
        <v>51.386917114257813</v>
      </c>
      <c r="F21" s="307">
        <v>1.7539581060409546</v>
      </c>
      <c r="G21" s="263">
        <v>23.443109512329102</v>
      </c>
      <c r="H21" s="307">
        <v>1.3165500164031982</v>
      </c>
      <c r="I21" s="263">
        <v>20.145227432250977</v>
      </c>
      <c r="J21" s="307">
        <v>1.2733776569366455</v>
      </c>
      <c r="K21" s="263">
        <v>16.950983047485352</v>
      </c>
      <c r="L21" s="307">
        <v>1.1571415662765503</v>
      </c>
      <c r="M21" s="263">
        <v>13.726702690124512</v>
      </c>
      <c r="N21" s="307">
        <v>1.2290962934494019</v>
      </c>
      <c r="O21" s="263">
        <v>10.141883850097656</v>
      </c>
      <c r="P21" s="307">
        <v>0.96699827909469604</v>
      </c>
      <c r="Q21" s="263">
        <v>14.741150856018066</v>
      </c>
      <c r="R21" s="307">
        <v>1.214515209197998</v>
      </c>
    </row>
    <row r="22" spans="2:18" x14ac:dyDescent="0.2">
      <c r="B22" s="108" t="s">
        <v>56</v>
      </c>
      <c r="C22" s="263">
        <v>31.270280838012695</v>
      </c>
      <c r="D22" s="307">
        <v>2.0351324081420898</v>
      </c>
      <c r="E22" s="263">
        <v>29.342758178710937</v>
      </c>
      <c r="F22" s="307">
        <v>1.7624011039733887</v>
      </c>
      <c r="G22" s="263">
        <v>34.745849609375</v>
      </c>
      <c r="H22" s="307">
        <v>1.8705798387527466</v>
      </c>
      <c r="I22" s="263">
        <v>31.221405029296875</v>
      </c>
      <c r="J22" s="307">
        <v>1.8889989852905273</v>
      </c>
      <c r="K22" s="263">
        <v>21.980875015258789</v>
      </c>
      <c r="L22" s="307">
        <v>1.4473463296890259</v>
      </c>
      <c r="M22" s="263">
        <v>23.662853240966797</v>
      </c>
      <c r="N22" s="307">
        <v>1.6163110733032227</v>
      </c>
      <c r="O22" s="263">
        <v>12.002996444702148</v>
      </c>
      <c r="P22" s="307">
        <v>1.2056761980056763</v>
      </c>
      <c r="Q22" s="263">
        <v>15.772981643676758</v>
      </c>
      <c r="R22" s="307">
        <v>1.4124021530151367</v>
      </c>
    </row>
    <row r="23" spans="2:18" x14ac:dyDescent="0.2">
      <c r="B23" s="108" t="s">
        <v>55</v>
      </c>
      <c r="C23" s="263">
        <v>47.425045013427734</v>
      </c>
      <c r="D23" s="307">
        <v>2.7191262245178223</v>
      </c>
      <c r="E23" s="263">
        <v>50.118858337402344</v>
      </c>
      <c r="F23" s="307">
        <v>2.0844402313232422</v>
      </c>
      <c r="G23" s="263">
        <v>28.671649932861328</v>
      </c>
      <c r="H23" s="307">
        <v>2.2086403369903564</v>
      </c>
      <c r="I23" s="263">
        <v>24.900108337402344</v>
      </c>
      <c r="J23" s="307">
        <v>1.3841550350189209</v>
      </c>
      <c r="K23" s="263">
        <v>14.998245239257813</v>
      </c>
      <c r="L23" s="307">
        <v>1.5994595289230347</v>
      </c>
      <c r="M23" s="263">
        <v>14.942137718200684</v>
      </c>
      <c r="N23" s="307">
        <v>1.3607606887817383</v>
      </c>
      <c r="O23" s="263">
        <v>8.9050588607788086</v>
      </c>
      <c r="P23" s="307">
        <v>1.2434160709381104</v>
      </c>
      <c r="Q23" s="263">
        <v>10.038898468017578</v>
      </c>
      <c r="R23" s="307">
        <v>1.1099704504013062</v>
      </c>
    </row>
    <row r="24" spans="2:18" x14ac:dyDescent="0.2">
      <c r="B24" s="108" t="s">
        <v>54</v>
      </c>
      <c r="C24" s="263">
        <v>60.509429931640625</v>
      </c>
      <c r="D24" s="307">
        <v>1.7318112850189209</v>
      </c>
      <c r="E24" s="263">
        <v>60.125076293945312</v>
      </c>
      <c r="F24" s="307">
        <v>2.1105141639709473</v>
      </c>
      <c r="G24" s="263">
        <v>21.610544204711914</v>
      </c>
      <c r="H24" s="307">
        <v>1.4249383211135864</v>
      </c>
      <c r="I24" s="263">
        <v>19.271581649780273</v>
      </c>
      <c r="J24" s="307">
        <v>1.2846757173538208</v>
      </c>
      <c r="K24" s="263">
        <v>10.236717224121094</v>
      </c>
      <c r="L24" s="307">
        <v>0.80360209941864014</v>
      </c>
      <c r="M24" s="263">
        <v>12.352189064025879</v>
      </c>
      <c r="N24" s="307">
        <v>1.3663172721862793</v>
      </c>
      <c r="O24" s="263">
        <v>7.6433038711547852</v>
      </c>
      <c r="P24" s="307">
        <v>0.82861471176147461</v>
      </c>
      <c r="Q24" s="263">
        <v>8.2511510848999023</v>
      </c>
      <c r="R24" s="307">
        <v>1.1746749877929687</v>
      </c>
    </row>
    <row r="25" spans="2:18" x14ac:dyDescent="0.2">
      <c r="B25" s="108" t="s">
        <v>53</v>
      </c>
      <c r="C25" s="263">
        <v>55.089996337890625</v>
      </c>
      <c r="D25" s="307">
        <v>1.4745169878005981</v>
      </c>
      <c r="E25" s="263">
        <v>60.054122924804687</v>
      </c>
      <c r="F25" s="307">
        <v>1.9757068157196045</v>
      </c>
      <c r="G25" s="263">
        <v>23.705337524414063</v>
      </c>
      <c r="H25" s="307">
        <v>1.1927119493484497</v>
      </c>
      <c r="I25" s="263">
        <v>22.266487121582031</v>
      </c>
      <c r="J25" s="307">
        <v>1.7580536603927612</v>
      </c>
      <c r="K25" s="263">
        <v>13.790549278259277</v>
      </c>
      <c r="L25" s="307">
        <v>0.9008786678314209</v>
      </c>
      <c r="M25" s="263">
        <v>12.313810348510742</v>
      </c>
      <c r="N25" s="307">
        <v>1.056304931640625</v>
      </c>
      <c r="O25" s="263">
        <v>7.4141135215759277</v>
      </c>
      <c r="P25" s="307">
        <v>0.8123551607131958</v>
      </c>
      <c r="Q25" s="263">
        <v>5.3655786514282227</v>
      </c>
      <c r="R25" s="307">
        <v>0.77447569370269775</v>
      </c>
    </row>
    <row r="26" spans="2:18" x14ac:dyDescent="0.2">
      <c r="B26" s="108" t="s">
        <v>52</v>
      </c>
      <c r="C26" s="263">
        <v>43.695003509521484</v>
      </c>
      <c r="D26" s="307">
        <v>1.9261850118637085</v>
      </c>
      <c r="E26" s="263">
        <v>49.336681365966797</v>
      </c>
      <c r="F26" s="307">
        <v>2.1828265190124512</v>
      </c>
      <c r="G26" s="263">
        <v>24.474166870117188</v>
      </c>
      <c r="H26" s="307">
        <v>1.4312738180160522</v>
      </c>
      <c r="I26" s="264">
        <v>18.445323944091797</v>
      </c>
      <c r="J26" s="308">
        <v>1.220245361328125</v>
      </c>
      <c r="K26" s="264">
        <v>19.049783706665039</v>
      </c>
      <c r="L26" s="307">
        <v>1.3541508913040161</v>
      </c>
      <c r="M26" s="263">
        <v>18.396013259887695</v>
      </c>
      <c r="N26" s="307">
        <v>1.3654762506484985</v>
      </c>
      <c r="O26" s="263">
        <v>12.781045913696289</v>
      </c>
      <c r="P26" s="307">
        <v>1.6242306232452393</v>
      </c>
      <c r="Q26" s="263">
        <v>13.821981430053711</v>
      </c>
      <c r="R26" s="307">
        <v>1.5410356521606445</v>
      </c>
    </row>
    <row r="27" spans="2:18" x14ac:dyDescent="0.2">
      <c r="B27" s="108" t="s">
        <v>51</v>
      </c>
      <c r="C27" s="263">
        <v>45.414340972900391</v>
      </c>
      <c r="D27" s="307">
        <v>1.8099864721298218</v>
      </c>
      <c r="E27" s="263">
        <v>44.310287475585937</v>
      </c>
      <c r="F27" s="307">
        <v>2.0445957183837891</v>
      </c>
      <c r="G27" s="263">
        <v>29.588207244873047</v>
      </c>
      <c r="H27" s="307">
        <v>1.7063127756118774</v>
      </c>
      <c r="I27" s="266">
        <v>24.972681045532227</v>
      </c>
      <c r="J27" s="308">
        <v>1.8019218444824219</v>
      </c>
      <c r="K27" s="264">
        <v>16.203495025634766</v>
      </c>
      <c r="L27" s="307">
        <v>1.343289852142334</v>
      </c>
      <c r="M27" s="263">
        <v>18.707523345947266</v>
      </c>
      <c r="N27" s="307">
        <v>1.3879889249801636</v>
      </c>
      <c r="O27" s="263">
        <v>8.7939586639404297</v>
      </c>
      <c r="P27" s="307">
        <v>1.0579664707183838</v>
      </c>
      <c r="Q27" s="263">
        <v>12.009507179260254</v>
      </c>
      <c r="R27" s="307">
        <v>1.1617374420166016</v>
      </c>
    </row>
    <row r="28" spans="2:18" x14ac:dyDescent="0.2">
      <c r="B28" s="108" t="s">
        <v>50</v>
      </c>
      <c r="C28" s="263">
        <v>59.453117370605469</v>
      </c>
      <c r="D28" s="307">
        <v>2.0483567714691162</v>
      </c>
      <c r="E28" s="263">
        <v>47.520603179931641</v>
      </c>
      <c r="F28" s="307">
        <v>1.6124697923660278</v>
      </c>
      <c r="G28" s="263">
        <v>22.370082855224609</v>
      </c>
      <c r="H28" s="307">
        <v>1.5028688907623291</v>
      </c>
      <c r="I28" s="266">
        <v>23.695644378662109</v>
      </c>
      <c r="J28" s="308">
        <v>1.1891765594482422</v>
      </c>
      <c r="K28" s="264">
        <v>9.9381017684936523</v>
      </c>
      <c r="L28" s="307">
        <v>1.018979549407959</v>
      </c>
      <c r="M28" s="263">
        <v>15.026697158813477</v>
      </c>
      <c r="N28" s="307">
        <v>1.1931886672973633</v>
      </c>
      <c r="O28" s="263">
        <v>8.2386999130249023</v>
      </c>
      <c r="P28" s="307">
        <v>1.3524718284606934</v>
      </c>
      <c r="Q28" s="263">
        <v>13.757057189941406</v>
      </c>
      <c r="R28" s="307">
        <v>1.4334168434143066</v>
      </c>
    </row>
    <row r="29" spans="2:18" x14ac:dyDescent="0.2">
      <c r="B29" s="108" t="s">
        <v>49</v>
      </c>
      <c r="C29" s="263">
        <v>72.977775573730469</v>
      </c>
      <c r="D29" s="307">
        <v>1.8223881721496582</v>
      </c>
      <c r="E29" s="263">
        <v>65.752960205078125</v>
      </c>
      <c r="F29" s="307">
        <v>1.8050650358200073</v>
      </c>
      <c r="G29" s="263">
        <v>16.267105102539063</v>
      </c>
      <c r="H29" s="307">
        <v>1.2559293508529663</v>
      </c>
      <c r="I29" s="266">
        <v>16.598779678344727</v>
      </c>
      <c r="J29" s="308">
        <v>1.1981498003005981</v>
      </c>
      <c r="K29" s="264">
        <v>5.4213838577270508</v>
      </c>
      <c r="L29" s="307">
        <v>0.62222319841384888</v>
      </c>
      <c r="M29" s="263">
        <v>9.3388395309448242</v>
      </c>
      <c r="N29" s="307">
        <v>0.94142156839370728</v>
      </c>
      <c r="O29" s="263">
        <v>5.3337340354919434</v>
      </c>
      <c r="P29" s="307">
        <v>1.3971470594406128</v>
      </c>
      <c r="Q29" s="263">
        <v>8.3094234466552734</v>
      </c>
      <c r="R29" s="307">
        <v>0.91050237417221069</v>
      </c>
    </row>
    <row r="30" spans="2:18" x14ac:dyDescent="0.2">
      <c r="B30" s="108" t="s">
        <v>48</v>
      </c>
      <c r="C30" s="263">
        <v>38.692737579345703</v>
      </c>
      <c r="D30" s="307">
        <v>2.4164340496063232</v>
      </c>
      <c r="E30" s="263">
        <v>41.027778625488281</v>
      </c>
      <c r="F30" s="307">
        <v>2.0076799392700195</v>
      </c>
      <c r="G30" s="263">
        <v>32.730266571044922</v>
      </c>
      <c r="H30" s="307">
        <v>2.0941572189331055</v>
      </c>
      <c r="I30" s="266">
        <v>27.343568801879883</v>
      </c>
      <c r="J30" s="308">
        <v>1.5920854806900024</v>
      </c>
      <c r="K30" s="264">
        <v>15.018960952758789</v>
      </c>
      <c r="L30" s="307">
        <v>1.3365353345870972</v>
      </c>
      <c r="M30" s="263">
        <v>18.296455383300781</v>
      </c>
      <c r="N30" s="307">
        <v>1.2867993116378784</v>
      </c>
      <c r="O30" s="263">
        <v>13.558037757873535</v>
      </c>
      <c r="P30" s="307">
        <v>2.3755571842193604</v>
      </c>
      <c r="Q30" s="263">
        <v>13.332198143005371</v>
      </c>
      <c r="R30" s="307">
        <v>1.4278181791305542</v>
      </c>
    </row>
    <row r="31" spans="2:18" x14ac:dyDescent="0.2">
      <c r="B31" s="108" t="s">
        <v>47</v>
      </c>
      <c r="C31" s="263">
        <v>37.926803588867188</v>
      </c>
      <c r="D31" s="307">
        <v>1.8060935735702515</v>
      </c>
      <c r="E31" s="263">
        <v>44.051151275634766</v>
      </c>
      <c r="F31" s="307">
        <v>1.736844539642334</v>
      </c>
      <c r="G31" s="263">
        <v>35.005794525146484</v>
      </c>
      <c r="H31" s="307">
        <v>1.6176081895828247</v>
      </c>
      <c r="I31" s="264">
        <v>25.803127288818359</v>
      </c>
      <c r="J31" s="308">
        <v>1.4354093074798584</v>
      </c>
      <c r="K31" s="264">
        <v>16.74662971496582</v>
      </c>
      <c r="L31" s="307">
        <v>1.5177011489868164</v>
      </c>
      <c r="M31" s="263">
        <v>18.759031295776367</v>
      </c>
      <c r="N31" s="307">
        <v>1.5349998474121094</v>
      </c>
      <c r="O31" s="263">
        <v>10.320774078369141</v>
      </c>
      <c r="P31" s="307">
        <v>1.4678833484649658</v>
      </c>
      <c r="Q31" s="263">
        <v>11.386689186096191</v>
      </c>
      <c r="R31" s="307">
        <v>1.228338360786438</v>
      </c>
    </row>
    <row r="32" spans="2:18" x14ac:dyDescent="0.2">
      <c r="B32" s="108" t="s">
        <v>46</v>
      </c>
      <c r="C32" s="263">
        <v>60.317527770996094</v>
      </c>
      <c r="D32" s="307">
        <v>1.46075439453125</v>
      </c>
      <c r="E32" s="263">
        <v>58.890296936035156</v>
      </c>
      <c r="F32" s="307">
        <v>1.7480796575546265</v>
      </c>
      <c r="G32" s="263">
        <v>21.749021530151367</v>
      </c>
      <c r="H32" s="307">
        <v>1.3162992000579834</v>
      </c>
      <c r="I32" s="264">
        <v>21.260122299194336</v>
      </c>
      <c r="J32" s="308">
        <v>1.1632634401321411</v>
      </c>
      <c r="K32" s="264">
        <v>11.248348236083984</v>
      </c>
      <c r="L32" s="307">
        <v>0.85387426614761353</v>
      </c>
      <c r="M32" s="263">
        <v>13.161251068115234</v>
      </c>
      <c r="N32" s="307">
        <v>1.3077033758163452</v>
      </c>
      <c r="O32" s="263">
        <v>6.6851005554199219</v>
      </c>
      <c r="P32" s="307">
        <v>0.80396980047225952</v>
      </c>
      <c r="Q32" s="263">
        <v>6.6883335113525391</v>
      </c>
      <c r="R32" s="307">
        <v>0.89985543489456177</v>
      </c>
    </row>
    <row r="33" spans="2:18" x14ac:dyDescent="0.2">
      <c r="B33" s="108" t="s">
        <v>45</v>
      </c>
      <c r="C33" s="263">
        <v>70.941413879394531</v>
      </c>
      <c r="D33" s="307">
        <v>1.9425058364868164</v>
      </c>
      <c r="E33" s="263">
        <v>59.339504241943359</v>
      </c>
      <c r="F33" s="307">
        <v>1.6457080841064453</v>
      </c>
      <c r="G33" s="263">
        <v>14.303408622741699</v>
      </c>
      <c r="H33" s="307">
        <v>1.5834078788757324</v>
      </c>
      <c r="I33" s="264">
        <v>22.039880752563477</v>
      </c>
      <c r="J33" s="308">
        <v>1.4181557893753052</v>
      </c>
      <c r="K33" s="264">
        <v>9.2809581756591797</v>
      </c>
      <c r="L33" s="307">
        <v>1.0907522439956665</v>
      </c>
      <c r="M33" s="263">
        <v>9.6629838943481445</v>
      </c>
      <c r="N33" s="307">
        <v>0.79679542779922485</v>
      </c>
      <c r="O33" s="263">
        <v>5.4742226600646973</v>
      </c>
      <c r="P33" s="307">
        <v>0.88102108240127563</v>
      </c>
      <c r="Q33" s="263">
        <v>8.9576292037963867</v>
      </c>
      <c r="R33" s="307">
        <v>0.92446005344390869</v>
      </c>
    </row>
    <row r="34" spans="2:18" x14ac:dyDescent="0.2">
      <c r="B34" s="108" t="s">
        <v>44</v>
      </c>
      <c r="C34" s="263">
        <v>50.409690856933594</v>
      </c>
      <c r="D34" s="307">
        <v>2.0194103717803955</v>
      </c>
      <c r="E34" s="263">
        <v>55.826332092285156</v>
      </c>
      <c r="F34" s="307">
        <v>1.6936911344528198</v>
      </c>
      <c r="G34" s="263">
        <v>26.228580474853516</v>
      </c>
      <c r="H34" s="307">
        <v>1.7853126525878906</v>
      </c>
      <c r="I34" s="263">
        <v>19.475418090820312</v>
      </c>
      <c r="J34" s="307">
        <v>1.1626299619674683</v>
      </c>
      <c r="K34" s="263">
        <v>12.51549243927002</v>
      </c>
      <c r="L34" s="307">
        <v>1.1018669605255127</v>
      </c>
      <c r="M34" s="263">
        <v>12.569311141967773</v>
      </c>
      <c r="N34" s="307">
        <v>1.1955752372741699</v>
      </c>
      <c r="O34" s="263">
        <v>10.846236228942871</v>
      </c>
      <c r="P34" s="307">
        <v>1.2765716314315796</v>
      </c>
      <c r="Q34" s="263">
        <v>12.128937721252441</v>
      </c>
      <c r="R34" s="307">
        <v>1.1412439346313477</v>
      </c>
    </row>
    <row r="35" spans="2:18" x14ac:dyDescent="0.2">
      <c r="B35" s="108" t="s">
        <v>43</v>
      </c>
      <c r="C35" s="263">
        <v>49.374122619628906</v>
      </c>
      <c r="D35" s="307">
        <v>1.4813061952590942</v>
      </c>
      <c r="E35" s="263">
        <v>57.173259735107422</v>
      </c>
      <c r="F35" s="307">
        <v>1.5283774137496948</v>
      </c>
      <c r="G35" s="263">
        <v>27.878042221069336</v>
      </c>
      <c r="H35" s="307">
        <v>1.5303579568862915</v>
      </c>
      <c r="I35" s="263">
        <v>16.959922790527344</v>
      </c>
      <c r="J35" s="307">
        <v>0.99422985315322876</v>
      </c>
      <c r="K35" s="263">
        <v>12.649279594421387</v>
      </c>
      <c r="L35" s="307">
        <v>1.1070513725280762</v>
      </c>
      <c r="M35" s="263">
        <v>12.294923782348633</v>
      </c>
      <c r="N35" s="307">
        <v>0.91624510288238525</v>
      </c>
      <c r="O35" s="263">
        <v>10.098555564880371</v>
      </c>
      <c r="P35" s="307">
        <v>1.1440958976745605</v>
      </c>
      <c r="Q35" s="263">
        <v>13.571895599365234</v>
      </c>
      <c r="R35" s="307">
        <v>1.1659526824951172</v>
      </c>
    </row>
    <row r="36" spans="2:18" x14ac:dyDescent="0.2">
      <c r="B36" s="108" t="s">
        <v>42</v>
      </c>
      <c r="C36" s="263">
        <v>61.745769500732422</v>
      </c>
      <c r="D36" s="307">
        <v>1.2700700759887695</v>
      </c>
      <c r="E36" s="263">
        <v>55.557430267333984</v>
      </c>
      <c r="F36" s="307">
        <v>1.8452972173690796</v>
      </c>
      <c r="G36" s="263">
        <v>17.020454406738281</v>
      </c>
      <c r="H36" s="307">
        <v>0.97838354110717773</v>
      </c>
      <c r="I36" s="263">
        <v>18.419782638549805</v>
      </c>
      <c r="J36" s="307">
        <v>1.2086212635040283</v>
      </c>
      <c r="K36" s="263">
        <v>8.2118148803710937</v>
      </c>
      <c r="L36" s="307">
        <v>0.67355954647064209</v>
      </c>
      <c r="M36" s="263">
        <v>12.576101303100586</v>
      </c>
      <c r="N36" s="307">
        <v>1.1333447694778442</v>
      </c>
      <c r="O36" s="263">
        <v>13.021966934204102</v>
      </c>
      <c r="P36" s="307">
        <v>0.96038013696670532</v>
      </c>
      <c r="Q36" s="263">
        <v>13.446688652038574</v>
      </c>
      <c r="R36" s="307">
        <v>1.1852558851242065</v>
      </c>
    </row>
    <row r="37" spans="2:18" x14ac:dyDescent="0.2">
      <c r="B37" s="108" t="s">
        <v>41</v>
      </c>
      <c r="C37" s="263">
        <v>43.314430236816406</v>
      </c>
      <c r="D37" s="307">
        <v>2.5479958057403564</v>
      </c>
      <c r="E37" s="263">
        <v>48.82696533203125</v>
      </c>
      <c r="F37" s="307">
        <v>1.6870253086090088</v>
      </c>
      <c r="G37" s="263">
        <v>22.220758438110352</v>
      </c>
      <c r="H37" s="307">
        <v>1.7171932458877563</v>
      </c>
      <c r="I37" s="263">
        <v>17.738931655883789</v>
      </c>
      <c r="J37" s="307">
        <v>1.1149710416793823</v>
      </c>
      <c r="K37" s="263">
        <v>14.144876480102539</v>
      </c>
      <c r="L37" s="307">
        <v>1.1191892623901367</v>
      </c>
      <c r="M37" s="263">
        <v>16.502819061279297</v>
      </c>
      <c r="N37" s="307">
        <v>1.1838512420654297</v>
      </c>
      <c r="O37" s="263">
        <v>20.319934844970703</v>
      </c>
      <c r="P37" s="307">
        <v>1.7709577083587646</v>
      </c>
      <c r="Q37" s="263">
        <v>16.931285858154297</v>
      </c>
      <c r="R37" s="307">
        <v>1.4630887508392334</v>
      </c>
    </row>
    <row r="38" spans="2:18" x14ac:dyDescent="0.2">
      <c r="B38" s="108" t="s">
        <v>40</v>
      </c>
      <c r="C38" s="263">
        <v>68.431320190429687</v>
      </c>
      <c r="D38" s="307">
        <v>1.5839653015136719</v>
      </c>
      <c r="E38" s="263">
        <v>63.964141845703125</v>
      </c>
      <c r="F38" s="307">
        <v>1.4703741073608398</v>
      </c>
      <c r="G38" s="263">
        <v>19.77741813659668</v>
      </c>
      <c r="H38" s="307">
        <v>1.362618088722229</v>
      </c>
      <c r="I38" s="263">
        <v>16.87238883972168</v>
      </c>
      <c r="J38" s="307">
        <v>1.1447738409042358</v>
      </c>
      <c r="K38" s="263">
        <v>6.0343737602233887</v>
      </c>
      <c r="L38" s="307">
        <v>0.690574049949646</v>
      </c>
      <c r="M38" s="263">
        <v>10.180194854736328</v>
      </c>
      <c r="N38" s="307">
        <v>0.88856285810470581</v>
      </c>
      <c r="O38" s="263">
        <v>5.7568864822387695</v>
      </c>
      <c r="P38" s="307">
        <v>0.70486485958099365</v>
      </c>
      <c r="Q38" s="263">
        <v>8.9832782745361328</v>
      </c>
      <c r="R38" s="307">
        <v>0.88670533895492554</v>
      </c>
    </row>
    <row r="39" spans="2:18" x14ac:dyDescent="0.2">
      <c r="B39" s="108" t="s">
        <v>39</v>
      </c>
      <c r="C39" s="263">
        <v>39.037551879882813</v>
      </c>
      <c r="D39" s="307">
        <v>1.6590287685394287</v>
      </c>
      <c r="E39" s="263">
        <v>47.045944213867188</v>
      </c>
      <c r="F39" s="307">
        <v>1.565851092338562</v>
      </c>
      <c r="G39" s="263">
        <v>36.162818908691406</v>
      </c>
      <c r="H39" s="307">
        <v>1.7370855808258057</v>
      </c>
      <c r="I39" s="263">
        <v>24.549325942993164</v>
      </c>
      <c r="J39" s="307">
        <v>1.2609467506408691</v>
      </c>
      <c r="K39" s="263">
        <v>15.820518493652344</v>
      </c>
      <c r="L39" s="307">
        <v>1.2862287759780884</v>
      </c>
      <c r="M39" s="263">
        <v>16.264667510986328</v>
      </c>
      <c r="N39" s="307">
        <v>1.1027388572692871</v>
      </c>
      <c r="O39" s="263">
        <v>8.9791126251220703</v>
      </c>
      <c r="P39" s="307">
        <v>0.92341321706771851</v>
      </c>
      <c r="Q39" s="263">
        <v>12.14006233215332</v>
      </c>
      <c r="R39" s="307">
        <v>1.0756642818450928</v>
      </c>
    </row>
    <row r="40" spans="2:18" x14ac:dyDescent="0.2">
      <c r="B40" s="108" t="s">
        <v>38</v>
      </c>
      <c r="C40" s="263">
        <v>45.321922302246094</v>
      </c>
      <c r="D40" s="307">
        <v>2.2155776023864746</v>
      </c>
      <c r="E40" s="263">
        <v>45.89154052734375</v>
      </c>
      <c r="F40" s="307">
        <v>1.910374641418457</v>
      </c>
      <c r="G40" s="263">
        <v>29.102729797363281</v>
      </c>
      <c r="H40" s="307">
        <v>1.5682015419006348</v>
      </c>
      <c r="I40" s="263">
        <v>25.904829025268555</v>
      </c>
      <c r="J40" s="307">
        <v>1.5188064575195313</v>
      </c>
      <c r="K40" s="263">
        <v>15.180200576782227</v>
      </c>
      <c r="L40" s="307">
        <v>1.3945298194885254</v>
      </c>
      <c r="M40" s="263">
        <v>16.604433059692383</v>
      </c>
      <c r="N40" s="307">
        <v>1.2339560985565186</v>
      </c>
      <c r="O40" s="263">
        <v>10.395149230957031</v>
      </c>
      <c r="P40" s="307">
        <v>1.3990504741668701</v>
      </c>
      <c r="Q40" s="263">
        <v>11.599197387695313</v>
      </c>
      <c r="R40" s="307">
        <v>1.1176308393478394</v>
      </c>
    </row>
    <row r="41" spans="2:18" x14ac:dyDescent="0.2">
      <c r="B41" s="108" t="s">
        <v>37</v>
      </c>
      <c r="C41" s="263">
        <v>63.991592407226563</v>
      </c>
      <c r="D41" s="307">
        <v>1.6643657684326172</v>
      </c>
      <c r="E41" s="263">
        <v>51.782333374023437</v>
      </c>
      <c r="F41" s="307">
        <v>1.7090886831283569</v>
      </c>
      <c r="G41" s="263">
        <v>19.770225524902344</v>
      </c>
      <c r="H41" s="307">
        <v>1.1386559009552002</v>
      </c>
      <c r="I41" s="263">
        <v>23.110919952392578</v>
      </c>
      <c r="J41" s="307">
        <v>1.2549796104431152</v>
      </c>
      <c r="K41" s="263">
        <v>11.351943016052246</v>
      </c>
      <c r="L41" s="307">
        <v>1.207646369934082</v>
      </c>
      <c r="M41" s="263">
        <v>15.264269828796387</v>
      </c>
      <c r="N41" s="307">
        <v>1.31339430809021</v>
      </c>
      <c r="O41" s="263">
        <v>4.8862357139587402</v>
      </c>
      <c r="P41" s="307">
        <v>0.60368233919143677</v>
      </c>
      <c r="Q41" s="263">
        <v>9.842473030090332</v>
      </c>
      <c r="R41" s="307">
        <v>0.92992216348648071</v>
      </c>
    </row>
    <row r="42" spans="2:18" x14ac:dyDescent="0.2">
      <c r="B42" s="108" t="s">
        <v>36</v>
      </c>
      <c r="C42" s="264">
        <v>43.9769287109375</v>
      </c>
      <c r="D42" s="308">
        <v>1.8664091825485229</v>
      </c>
      <c r="E42" s="264">
        <v>56.470443725585938</v>
      </c>
      <c r="F42" s="308">
        <v>1.7543885707855225</v>
      </c>
      <c r="G42" s="264">
        <v>36.3443603515625</v>
      </c>
      <c r="H42" s="308">
        <v>1.8099496364593506</v>
      </c>
      <c r="I42" s="264">
        <v>21.219409942626953</v>
      </c>
      <c r="J42" s="308">
        <v>1.0799556970596313</v>
      </c>
      <c r="K42" s="264">
        <v>13.081608772277832</v>
      </c>
      <c r="L42" s="308">
        <v>1.2418506145477295</v>
      </c>
      <c r="M42" s="264">
        <v>12.682565689086914</v>
      </c>
      <c r="N42" s="308">
        <v>1.0106315612792969</v>
      </c>
      <c r="O42" s="264">
        <v>6.5970993041992188</v>
      </c>
      <c r="P42" s="308">
        <v>0.8119930624961853</v>
      </c>
      <c r="Q42" s="264">
        <v>9.6275844573974609</v>
      </c>
      <c r="R42" s="308">
        <v>1.0993468761444092</v>
      </c>
    </row>
    <row r="43" spans="2:18" ht="26.25" customHeight="1" thickBot="1" x14ac:dyDescent="0.25">
      <c r="B43" s="208" t="s">
        <v>85</v>
      </c>
      <c r="C43" s="265">
        <v>53.907619476318359</v>
      </c>
      <c r="D43" s="309">
        <v>0.41905635595321655</v>
      </c>
      <c r="E43" s="265">
        <v>56.074142456054688</v>
      </c>
      <c r="F43" s="309">
        <v>0.44096153974533081</v>
      </c>
      <c r="G43" s="265">
        <v>24.349618911743164</v>
      </c>
      <c r="H43" s="309">
        <v>0.3241502046585083</v>
      </c>
      <c r="I43" s="265">
        <v>20.609769821166992</v>
      </c>
      <c r="J43" s="309">
        <v>0.345936119556427</v>
      </c>
      <c r="K43" s="265">
        <v>12.821022033691406</v>
      </c>
      <c r="L43" s="309">
        <v>0.25138348340988159</v>
      </c>
      <c r="M43" s="265">
        <v>13.649638175964355</v>
      </c>
      <c r="N43" s="309">
        <v>0.26818826794624329</v>
      </c>
      <c r="O43" s="265">
        <v>8.9217386245727539</v>
      </c>
      <c r="P43" s="309">
        <v>0.25187832117080688</v>
      </c>
      <c r="Q43" s="265">
        <v>9.6664457321166992</v>
      </c>
      <c r="R43" s="309">
        <v>0.23025435209274292</v>
      </c>
    </row>
    <row r="44" spans="2:18" ht="13.5" thickTop="1" x14ac:dyDescent="0.2">
      <c r="B44" s="207" t="s">
        <v>165</v>
      </c>
    </row>
    <row r="45" spans="2:18" x14ac:dyDescent="0.2">
      <c r="B45" s="83" t="s">
        <v>161</v>
      </c>
    </row>
    <row r="46" spans="2:18" x14ac:dyDescent="0.2">
      <c r="B46" s="209"/>
    </row>
  </sheetData>
  <mergeCells count="17">
    <mergeCell ref="G9:H9"/>
    <mergeCell ref="I9:J9"/>
    <mergeCell ref="K9:L9"/>
    <mergeCell ref="M9:N9"/>
    <mergeCell ref="O9:P9"/>
    <mergeCell ref="B4:R4"/>
    <mergeCell ref="B5:R5"/>
    <mergeCell ref="B6:R6"/>
    <mergeCell ref="B7:B10"/>
    <mergeCell ref="C7:R7"/>
    <mergeCell ref="C8:F8"/>
    <mergeCell ref="G8:J8"/>
    <mergeCell ref="K8:N8"/>
    <mergeCell ref="O8:R8"/>
    <mergeCell ref="C9:D9"/>
    <mergeCell ref="Q9:R9"/>
    <mergeCell ref="E9:F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4"/>
  <sheetViews>
    <sheetView zoomScaleNormal="100" zoomScaleSheetLayoutView="100" workbookViewId="0"/>
  </sheetViews>
  <sheetFormatPr baseColWidth="10" defaultRowHeight="12.75" x14ac:dyDescent="0.2"/>
  <cols>
    <col min="1" max="1" width="1.7109375" style="17" customWidth="1"/>
    <col min="2" max="2" width="43.140625" style="17" customWidth="1"/>
    <col min="3" max="4" width="10.7109375" style="17" customWidth="1"/>
    <col min="5" max="5" width="8.7109375" style="17" customWidth="1"/>
    <col min="6" max="6" width="10.7109375" style="17" customWidth="1"/>
    <col min="7" max="7" width="1.7109375" style="17" customWidth="1"/>
    <col min="8" max="11" width="12.7109375" style="17" customWidth="1"/>
    <col min="12" max="13" width="16.7109375" style="17" customWidth="1"/>
    <col min="14" max="16384" width="11.42578125" style="17"/>
  </cols>
  <sheetData>
    <row r="3" spans="1:13" ht="15" x14ac:dyDescent="0.25">
      <c r="A3" s="20"/>
      <c r="B3" s="353" t="s">
        <v>1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1:13" s="4" customFormat="1" ht="15.75" customHeight="1" x14ac:dyDescent="0.2">
      <c r="A4" s="3"/>
      <c r="B4" s="343" t="s">
        <v>148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</row>
    <row r="5" spans="1:13" ht="15.75" customHeight="1" thickBot="1" x14ac:dyDescent="0.25">
      <c r="A5" s="152"/>
      <c r="B5" s="354" t="s">
        <v>160</v>
      </c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</row>
    <row r="6" spans="1:13" ht="35.1" customHeight="1" thickTop="1" x14ac:dyDescent="0.2">
      <c r="A6" s="153"/>
      <c r="B6" s="355" t="s">
        <v>137</v>
      </c>
      <c r="C6" s="347">
        <v>2008</v>
      </c>
      <c r="D6" s="347"/>
      <c r="E6" s="347">
        <v>2012</v>
      </c>
      <c r="F6" s="347"/>
      <c r="G6" s="155"/>
      <c r="H6" s="212" t="s">
        <v>214</v>
      </c>
      <c r="I6" s="212" t="s">
        <v>29</v>
      </c>
      <c r="J6" s="357" t="s">
        <v>28</v>
      </c>
      <c r="K6" s="357" t="s">
        <v>146</v>
      </c>
      <c r="L6" s="357" t="s">
        <v>136</v>
      </c>
      <c r="M6" s="357" t="s">
        <v>86</v>
      </c>
    </row>
    <row r="7" spans="1:13" ht="42" customHeight="1" thickBot="1" x14ac:dyDescent="0.25">
      <c r="A7" s="156"/>
      <c r="B7" s="356"/>
      <c r="C7" s="149" t="s">
        <v>201</v>
      </c>
      <c r="D7" s="149" t="s">
        <v>144</v>
      </c>
      <c r="E7" s="149" t="s">
        <v>201</v>
      </c>
      <c r="F7" s="149" t="s">
        <v>144</v>
      </c>
      <c r="G7" s="149"/>
      <c r="H7" s="349" t="s">
        <v>191</v>
      </c>
      <c r="I7" s="349"/>
      <c r="J7" s="349"/>
      <c r="K7" s="349"/>
      <c r="L7" s="349"/>
      <c r="M7" s="349"/>
    </row>
    <row r="8" spans="1:13" ht="14.25" x14ac:dyDescent="0.2">
      <c r="B8" s="9" t="s">
        <v>34</v>
      </c>
      <c r="C8" s="283"/>
      <c r="D8" s="284"/>
      <c r="E8" s="283"/>
      <c r="F8" s="284"/>
      <c r="G8" s="61"/>
      <c r="H8" s="63"/>
      <c r="I8" s="62"/>
      <c r="J8" s="61"/>
      <c r="K8" s="63"/>
      <c r="L8" s="62"/>
      <c r="M8" s="61"/>
    </row>
    <row r="9" spans="1:13" x14ac:dyDescent="0.2">
      <c r="B9" s="78" t="s">
        <v>33</v>
      </c>
      <c r="C9" s="278">
        <v>1.840050220489502</v>
      </c>
      <c r="D9" s="279">
        <v>1.3450915925204754E-2</v>
      </c>
      <c r="E9" s="278">
        <v>1.5390322208404541</v>
      </c>
      <c r="F9" s="279">
        <v>1.1889129877090454E-2</v>
      </c>
      <c r="G9" s="11"/>
      <c r="H9" s="278">
        <f t="shared" ref="H9:H14" si="0">-(C9-E9)</f>
        <v>-0.30101799964904785</v>
      </c>
      <c r="I9" s="279">
        <f t="shared" ref="I9:I14" si="1">SQRT(D9*D9+F9*F9)</f>
        <v>1.7952118216557393E-2</v>
      </c>
      <c r="J9" s="279">
        <f t="shared" ref="J9:J14" si="2">H9/I9</f>
        <v>-16.767826281993639</v>
      </c>
      <c r="K9" s="279">
        <f t="shared" ref="K9:K14" si="3">IF(J9&gt;0,((1-NORMSDIST(J9))),(NORMSDIST(J9)))</f>
        <v>2.0978975070595457E-63</v>
      </c>
      <c r="L9" s="229" t="str">
        <f t="shared" ref="L9:L14" si="4">IF(K9&lt;0.05,  "Significativa","No significativa")</f>
        <v>Significativa</v>
      </c>
      <c r="M9" s="229" t="str">
        <f t="shared" ref="M9:M14" si="5">IF(L9="Significativa",IF(H9&lt;0,"Disminución","Aumento"),"Sin cambio")</f>
        <v>Disminución</v>
      </c>
    </row>
    <row r="10" spans="1:13" x14ac:dyDescent="0.2">
      <c r="B10" s="78" t="s">
        <v>27</v>
      </c>
      <c r="C10" s="278">
        <v>2.6974186897277832</v>
      </c>
      <c r="D10" s="279">
        <v>1.7609758302569389E-2</v>
      </c>
      <c r="E10" s="278">
        <v>2.2682178020477295</v>
      </c>
      <c r="F10" s="279">
        <v>1.5321910381317139E-2</v>
      </c>
      <c r="G10" s="11"/>
      <c r="H10" s="278">
        <f t="shared" si="0"/>
        <v>-0.42920088768005371</v>
      </c>
      <c r="I10" s="279">
        <f t="shared" si="1"/>
        <v>2.3342333328269165E-2</v>
      </c>
      <c r="J10" s="279">
        <f t="shared" si="2"/>
        <v>-18.387231543826086</v>
      </c>
      <c r="K10" s="279">
        <f t="shared" si="3"/>
        <v>8.3127783757127389E-76</v>
      </c>
      <c r="L10" s="229" t="str">
        <f t="shared" si="4"/>
        <v>Significativa</v>
      </c>
      <c r="M10" s="229" t="str">
        <f t="shared" si="5"/>
        <v>Disminución</v>
      </c>
    </row>
    <row r="11" spans="1:13" x14ac:dyDescent="0.2">
      <c r="B11" s="78" t="s">
        <v>26</v>
      </c>
      <c r="C11" s="278">
        <v>2.3296794891357422</v>
      </c>
      <c r="D11" s="279">
        <v>1.4633405022323132E-2</v>
      </c>
      <c r="E11" s="278">
        <v>1.9432671070098877</v>
      </c>
      <c r="F11" s="279">
        <v>1.2016213499009609E-2</v>
      </c>
      <c r="G11" s="11"/>
      <c r="H11" s="278">
        <f t="shared" si="0"/>
        <v>-0.38641238212585449</v>
      </c>
      <c r="I11" s="279">
        <f t="shared" si="1"/>
        <v>1.8934780944102114E-2</v>
      </c>
      <c r="J11" s="279">
        <f t="shared" si="2"/>
        <v>-20.407544363285378</v>
      </c>
      <c r="K11" s="279">
        <f t="shared" si="3"/>
        <v>7.1653011531845344E-93</v>
      </c>
      <c r="L11" s="229" t="str">
        <f t="shared" si="4"/>
        <v>Significativa</v>
      </c>
      <c r="M11" s="229" t="str">
        <f t="shared" si="5"/>
        <v>Disminución</v>
      </c>
    </row>
    <row r="12" spans="1:13" x14ac:dyDescent="0.2">
      <c r="B12" s="79" t="s">
        <v>25</v>
      </c>
      <c r="C12" s="278">
        <v>3.863311767578125</v>
      </c>
      <c r="D12" s="279">
        <v>2.254408597946167E-2</v>
      </c>
      <c r="E12" s="278">
        <v>3.6043260097503662</v>
      </c>
      <c r="F12" s="279">
        <v>1.8465705215930939E-2</v>
      </c>
      <c r="G12" s="11"/>
      <c r="H12" s="278">
        <f t="shared" si="0"/>
        <v>-0.25898575782775879</v>
      </c>
      <c r="I12" s="279">
        <f t="shared" si="1"/>
        <v>2.9141346601881994E-2</v>
      </c>
      <c r="J12" s="279">
        <f t="shared" si="2"/>
        <v>-8.8872268452767074</v>
      </c>
      <c r="K12" s="279">
        <f t="shared" si="3"/>
        <v>3.13265047864388E-19</v>
      </c>
      <c r="L12" s="229" t="str">
        <f t="shared" si="4"/>
        <v>Significativa</v>
      </c>
      <c r="M12" s="229" t="str">
        <f t="shared" si="5"/>
        <v>Disminución</v>
      </c>
    </row>
    <row r="13" spans="1:13" x14ac:dyDescent="0.2">
      <c r="B13" s="78" t="s">
        <v>21</v>
      </c>
      <c r="C13" s="278">
        <v>2.4033768177032471</v>
      </c>
      <c r="D13" s="279">
        <v>1.3015751726925373E-2</v>
      </c>
      <c r="E13" s="278">
        <v>2.0843472480773926</v>
      </c>
      <c r="F13" s="279">
        <v>1.1579477228224277E-2</v>
      </c>
      <c r="G13" s="11"/>
      <c r="H13" s="278">
        <f t="shared" si="0"/>
        <v>-0.31902956962585449</v>
      </c>
      <c r="I13" s="279">
        <f t="shared" si="1"/>
        <v>1.742108165114685E-2</v>
      </c>
      <c r="J13" s="279">
        <f t="shared" si="2"/>
        <v>-18.312845092764512</v>
      </c>
      <c r="K13" s="279">
        <f t="shared" si="3"/>
        <v>3.2681793472919069E-75</v>
      </c>
      <c r="L13" s="229" t="str">
        <f t="shared" si="4"/>
        <v>Significativa</v>
      </c>
      <c r="M13" s="229" t="str">
        <f t="shared" si="5"/>
        <v>Disminución</v>
      </c>
    </row>
    <row r="14" spans="1:13" x14ac:dyDescent="0.2">
      <c r="B14" s="79" t="s">
        <v>24</v>
      </c>
      <c r="C14" s="278">
        <v>1.9989792108535767</v>
      </c>
      <c r="D14" s="279">
        <v>1.1365768499672413E-2</v>
      </c>
      <c r="E14" s="278">
        <v>1.7912653684616089</v>
      </c>
      <c r="F14" s="279">
        <v>1.208086870610714E-2</v>
      </c>
      <c r="G14" s="11"/>
      <c r="H14" s="278">
        <f t="shared" si="0"/>
        <v>-0.20771384239196777</v>
      </c>
      <c r="I14" s="279">
        <f t="shared" si="1"/>
        <v>1.658698532833331E-2</v>
      </c>
      <c r="J14" s="279">
        <f t="shared" si="2"/>
        <v>-12.522700073602779</v>
      </c>
      <c r="K14" s="279">
        <f t="shared" si="3"/>
        <v>2.8046956366323326E-36</v>
      </c>
      <c r="L14" s="229" t="str">
        <f t="shared" si="4"/>
        <v>Significativa</v>
      </c>
      <c r="M14" s="229" t="str">
        <f t="shared" si="5"/>
        <v>Disminución</v>
      </c>
    </row>
    <row r="15" spans="1:13" ht="14.25" x14ac:dyDescent="0.2">
      <c r="B15" s="66" t="s">
        <v>32</v>
      </c>
      <c r="C15" s="278"/>
      <c r="D15" s="279"/>
      <c r="E15" s="278"/>
      <c r="F15" s="279"/>
      <c r="G15" s="11"/>
      <c r="H15" s="278"/>
      <c r="I15" s="279"/>
      <c r="J15" s="279"/>
      <c r="K15" s="279"/>
      <c r="L15" s="229"/>
      <c r="M15" s="229"/>
    </row>
    <row r="16" spans="1:13" x14ac:dyDescent="0.2">
      <c r="B16" s="79" t="s">
        <v>27</v>
      </c>
      <c r="C16" s="278">
        <v>0.19928963482379913</v>
      </c>
      <c r="D16" s="279">
        <v>2.6091577019542456E-3</v>
      </c>
      <c r="E16" s="278">
        <v>0.17152412235736847</v>
      </c>
      <c r="F16" s="279">
        <v>2.1749362349510193E-3</v>
      </c>
      <c r="G16" s="11"/>
      <c r="H16" s="278">
        <f>-(C16-E16)</f>
        <v>-2.7765512466430664E-2</v>
      </c>
      <c r="I16" s="279">
        <f>SQRT(D16*D16+F16*F16)</f>
        <v>3.3967707517243602E-3</v>
      </c>
      <c r="J16" s="279">
        <f>H16/I16</f>
        <v>-8.1740907749913898</v>
      </c>
      <c r="K16" s="279">
        <f>IF(J16&gt;0,((1-NORMSDIST(J16))),(NORMSDIST(J16)))</f>
        <v>1.4905266049223704E-16</v>
      </c>
      <c r="L16" s="229" t="str">
        <f>IF(K16&lt;0.05,  "Significativa","No significativa")</f>
        <v>Significativa</v>
      </c>
      <c r="M16" s="229" t="str">
        <f>IF(L16="Significativa",IF(H16&lt;0,"Disminución","Aumento"),"Sin cambio")</f>
        <v>Disminución</v>
      </c>
    </row>
    <row r="17" spans="1:14" x14ac:dyDescent="0.2">
      <c r="B17" s="79" t="s">
        <v>31</v>
      </c>
      <c r="C17" s="278">
        <v>6.8440735340118408E-2</v>
      </c>
      <c r="D17" s="279">
        <v>2.1054479293525219E-3</v>
      </c>
      <c r="E17" s="278">
        <v>5.332082137465477E-2</v>
      </c>
      <c r="F17" s="279">
        <v>1.7275880090892315E-3</v>
      </c>
      <c r="G17" s="11"/>
      <c r="H17" s="278">
        <f>-(C17-E17)</f>
        <v>-1.5119913965463638E-2</v>
      </c>
      <c r="I17" s="279">
        <f>SQRT(D17*D17+F17*F17)</f>
        <v>2.723503499605557E-3</v>
      </c>
      <c r="J17" s="279">
        <f>H17/I17</f>
        <v>-5.5516411003890553</v>
      </c>
      <c r="K17" s="279">
        <f>IF(J17&gt;0,((1-NORMSDIST(J17))),(NORMSDIST(J17)))</f>
        <v>1.415000769015897E-8</v>
      </c>
      <c r="L17" s="229" t="str">
        <f>IF(K17&lt;0.05,  "Significativa","No significativa")</f>
        <v>Significativa</v>
      </c>
      <c r="M17" s="229" t="str">
        <f>IF(L17="Significativa",IF(H17&lt;0,"Disminución","Aumento"),"Sin cambio")</f>
        <v>Disminución</v>
      </c>
    </row>
    <row r="18" spans="1:14" s="19" customFormat="1" ht="13.5" thickBot="1" x14ac:dyDescent="0.25">
      <c r="A18" s="157"/>
      <c r="B18" s="128" t="s">
        <v>21</v>
      </c>
      <c r="C18" s="285">
        <v>0.30667504668235779</v>
      </c>
      <c r="D18" s="282">
        <v>2.2418193984776735E-3</v>
      </c>
      <c r="E18" s="285">
        <v>0.25650537014007568</v>
      </c>
      <c r="F18" s="282">
        <v>1.9815217237919569E-3</v>
      </c>
      <c r="G18" s="28"/>
      <c r="H18" s="285">
        <f>-(C18-E18)</f>
        <v>-5.0169676542282104E-2</v>
      </c>
      <c r="I18" s="282">
        <f>SQRT(D18*D18+F18*F18)</f>
        <v>2.9920198123091109E-3</v>
      </c>
      <c r="J18" s="282">
        <f>H18/I18</f>
        <v>-16.767828988259048</v>
      </c>
      <c r="K18" s="282">
        <f>IF(J18&gt;0,((1-NORMSDIST(J18))),(NORMSDIST(J18)))</f>
        <v>2.0978019742129789E-63</v>
      </c>
      <c r="L18" s="230" t="str">
        <f>IF(K18&lt;0.05,  "Significativa","No significativa")</f>
        <v>Significativa</v>
      </c>
      <c r="M18" s="230" t="str">
        <f>IF(L18="Significativa",IF(H18&lt;0,"Disminución","Aumento"),"Sin cambio")</f>
        <v>Disminución</v>
      </c>
    </row>
    <row r="19" spans="1:14" ht="24" customHeight="1" thickTop="1" x14ac:dyDescent="0.2">
      <c r="B19" s="350" t="s">
        <v>208</v>
      </c>
      <c r="C19" s="350"/>
      <c r="D19" s="350"/>
      <c r="E19" s="350"/>
      <c r="F19" s="350"/>
      <c r="G19" s="350"/>
      <c r="H19" s="350"/>
      <c r="I19" s="350"/>
      <c r="J19" s="350"/>
      <c r="K19" s="350"/>
      <c r="L19" s="350"/>
      <c r="M19" s="350"/>
    </row>
    <row r="20" spans="1:14" x14ac:dyDescent="0.2">
      <c r="B20" s="351" t="s">
        <v>30</v>
      </c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</row>
    <row r="21" spans="1:14" s="11" customFormat="1" ht="12.75" customHeight="1" x14ac:dyDescent="0.2">
      <c r="B21" s="118" t="s">
        <v>204</v>
      </c>
    </row>
    <row r="22" spans="1:14" x14ac:dyDescent="0.2">
      <c r="B22" s="352" t="s">
        <v>161</v>
      </c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352"/>
    </row>
    <row r="23" spans="1:14" x14ac:dyDescent="0.2">
      <c r="B23" s="117"/>
      <c r="N23" s="18"/>
    </row>
    <row r="24" spans="1:14" x14ac:dyDescent="0.2">
      <c r="N24" s="18"/>
    </row>
    <row r="25" spans="1:14" x14ac:dyDescent="0.2">
      <c r="N25" s="18"/>
    </row>
    <row r="26" spans="1:14" x14ac:dyDescent="0.2">
      <c r="N26" s="18"/>
    </row>
    <row r="27" spans="1:14" x14ac:dyDescent="0.2">
      <c r="N27" s="18"/>
    </row>
    <row r="28" spans="1:14" x14ac:dyDescent="0.2">
      <c r="N28" s="18"/>
    </row>
    <row r="29" spans="1:14" x14ac:dyDescent="0.2">
      <c r="N29" s="18"/>
    </row>
    <row r="30" spans="1:14" x14ac:dyDescent="0.2">
      <c r="N30" s="18"/>
    </row>
    <row r="31" spans="1:14" x14ac:dyDescent="0.2">
      <c r="N31" s="18"/>
    </row>
    <row r="32" spans="1:14" x14ac:dyDescent="0.2">
      <c r="N32" s="18"/>
    </row>
    <row r="33" spans="14:14" x14ac:dyDescent="0.2">
      <c r="N33" s="18"/>
    </row>
    <row r="34" spans="14:14" x14ac:dyDescent="0.2">
      <c r="N34" s="18"/>
    </row>
  </sheetData>
  <mergeCells count="14">
    <mergeCell ref="H7:I7"/>
    <mergeCell ref="B19:M19"/>
    <mergeCell ref="B20:M20"/>
    <mergeCell ref="B22:M22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</mergeCells>
  <printOptions horizontalCentered="1"/>
  <pageMargins left="0.94488188976377963" right="0.86614173228346458" top="0.74803149606299213" bottom="0.98425196850393704" header="0" footer="1.181102362204724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5"/>
  <sheetViews>
    <sheetView zoomScaleNormal="100" zoomScaleSheetLayoutView="100" workbookViewId="0"/>
  </sheetViews>
  <sheetFormatPr baseColWidth="10" defaultRowHeight="12.75" x14ac:dyDescent="0.2"/>
  <cols>
    <col min="1" max="1" width="1.140625" style="96" customWidth="1"/>
    <col min="2" max="2" width="65.7109375" style="96" customWidth="1"/>
    <col min="3" max="6" width="10.7109375" style="96" customWidth="1"/>
    <col min="7" max="7" width="1.7109375" style="96" customWidth="1"/>
    <col min="8" max="9" width="10.7109375" style="96" customWidth="1"/>
    <col min="10" max="10" width="12.28515625" style="96" bestFit="1" customWidth="1"/>
    <col min="11" max="11" width="11.42578125" style="96"/>
    <col min="12" max="13" width="16.7109375" style="96" customWidth="1"/>
    <col min="14" max="16384" width="11.42578125" style="96"/>
  </cols>
  <sheetData>
    <row r="3" spans="1:13" ht="15" x14ac:dyDescent="0.2">
      <c r="A3" s="101"/>
      <c r="B3" s="360" t="s">
        <v>2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</row>
    <row r="4" spans="1:13" ht="15.75" customHeight="1" x14ac:dyDescent="0.2">
      <c r="A4" s="67"/>
      <c r="B4" s="361" t="s">
        <v>147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</row>
    <row r="5" spans="1:13" ht="15.75" customHeight="1" thickBot="1" x14ac:dyDescent="0.25">
      <c r="A5" s="152"/>
      <c r="B5" s="354" t="s">
        <v>166</v>
      </c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</row>
    <row r="6" spans="1:13" ht="36.75" thickTop="1" x14ac:dyDescent="0.2">
      <c r="A6" s="161"/>
      <c r="B6" s="355" t="s">
        <v>138</v>
      </c>
      <c r="C6" s="362">
        <v>2008</v>
      </c>
      <c r="D6" s="362"/>
      <c r="E6" s="362">
        <v>2012</v>
      </c>
      <c r="F6" s="362"/>
      <c r="G6" s="155"/>
      <c r="H6" s="212" t="s">
        <v>213</v>
      </c>
      <c r="I6" s="212" t="s">
        <v>29</v>
      </c>
      <c r="J6" s="357" t="s">
        <v>28</v>
      </c>
      <c r="K6" s="357" t="s">
        <v>146</v>
      </c>
      <c r="L6" s="357" t="s">
        <v>136</v>
      </c>
      <c r="M6" s="357" t="s">
        <v>86</v>
      </c>
    </row>
    <row r="7" spans="1:13" ht="42" customHeight="1" thickBot="1" x14ac:dyDescent="0.25">
      <c r="A7" s="247"/>
      <c r="B7" s="356"/>
      <c r="C7" s="191" t="s">
        <v>201</v>
      </c>
      <c r="D7" s="149" t="s">
        <v>144</v>
      </c>
      <c r="E7" s="191" t="s">
        <v>201</v>
      </c>
      <c r="F7" s="149" t="s">
        <v>144</v>
      </c>
      <c r="G7" s="149"/>
      <c r="H7" s="349" t="s">
        <v>191</v>
      </c>
      <c r="I7" s="349"/>
      <c r="J7" s="349"/>
      <c r="K7" s="349"/>
      <c r="L7" s="349"/>
      <c r="M7" s="349"/>
    </row>
    <row r="8" spans="1:13" x14ac:dyDescent="0.2">
      <c r="B8" s="223" t="s">
        <v>115</v>
      </c>
      <c r="C8" s="100">
        <v>0.50533145666122437</v>
      </c>
      <c r="D8" s="100">
        <v>3.6863095592707396E-3</v>
      </c>
      <c r="E8" s="100">
        <v>0.49766144156455994</v>
      </c>
      <c r="F8" s="100">
        <v>4.7504724934697151E-3</v>
      </c>
      <c r="G8" s="61"/>
      <c r="H8" s="311">
        <f>-(C8-E8)</f>
        <v>-7.6700150966644287E-3</v>
      </c>
      <c r="I8" s="312">
        <f>SQRT(D8*D8+F8*F8)</f>
        <v>6.0129748941753621E-3</v>
      </c>
      <c r="J8" s="312">
        <f>H8/I8</f>
        <v>-1.2755774357372098</v>
      </c>
      <c r="K8" s="312">
        <f>IF(J8&gt;0,(1-NORMSDIST(J8)),(NORMSDIST(J8)))</f>
        <v>0.10105246735326893</v>
      </c>
      <c r="L8" s="121" t="str">
        <f>IF(K8&lt;0.05,  "Significativa","No significativa")</f>
        <v>No significativa</v>
      </c>
      <c r="M8" s="122" t="str">
        <f>IF(L8="Significativa",IF(H8&lt;0,"Disminución","Aumento"),"Sin cambio")</f>
        <v>Sin cambio</v>
      </c>
    </row>
    <row r="9" spans="1:13" ht="25.5" x14ac:dyDescent="0.2">
      <c r="B9" s="223" t="s">
        <v>183</v>
      </c>
      <c r="C9" s="100">
        <v>4.467219352722168</v>
      </c>
      <c r="D9" s="100">
        <v>0.15402466058731079</v>
      </c>
      <c r="E9" s="100">
        <v>3.9721944332122803</v>
      </c>
      <c r="F9" s="100">
        <v>0.15119114518165588</v>
      </c>
      <c r="G9" s="97"/>
      <c r="H9" s="311">
        <f t="shared" ref="H9:H16" si="0">-(C9-E9)</f>
        <v>-0.4950249195098877</v>
      </c>
      <c r="I9" s="312">
        <f t="shared" ref="I9:I16" si="1">SQRT(D9*D9+F9*F9)</f>
        <v>0.21582946613096377</v>
      </c>
      <c r="J9" s="312">
        <f t="shared" ref="J9:J16" si="2">H9/I9</f>
        <v>-2.2935928461663808</v>
      </c>
      <c r="K9" s="312">
        <f t="shared" ref="K9:K16" si="3">IF(J9&gt;0,(1-NORMSDIST(J9)),(NORMSDIST(J9)))</f>
        <v>1.090694834927179E-2</v>
      </c>
      <c r="L9" s="121" t="str">
        <f t="shared" ref="L9:L16" si="4">IF(K9&lt;0.05,  "Significativa","No significativa")</f>
        <v>Significativa</v>
      </c>
      <c r="M9" s="122" t="str">
        <f t="shared" ref="M9:M16" si="5">IF(L9="Significativa",IF(H9&lt;0,"Disminución","Aumento"),"Sin cambio")</f>
        <v>Disminución</v>
      </c>
    </row>
    <row r="10" spans="1:13" ht="14.25" x14ac:dyDescent="0.2">
      <c r="B10" s="223" t="s">
        <v>175</v>
      </c>
      <c r="C10" s="100"/>
      <c r="D10" s="100"/>
      <c r="E10" s="100"/>
      <c r="F10" s="100"/>
      <c r="G10" s="97"/>
      <c r="H10" s="311"/>
      <c r="I10" s="312"/>
      <c r="J10" s="312"/>
      <c r="K10" s="312"/>
      <c r="L10" s="121"/>
      <c r="M10" s="122"/>
    </row>
    <row r="11" spans="1:13" x14ac:dyDescent="0.2">
      <c r="B11" s="252" t="s">
        <v>116</v>
      </c>
      <c r="C11" s="100">
        <v>3.0376017093658447</v>
      </c>
      <c r="D11" s="100">
        <v>0.1280834972858429</v>
      </c>
      <c r="E11" s="100">
        <v>2.9878621101379395</v>
      </c>
      <c r="F11" s="100">
        <v>9.0270631015300751E-2</v>
      </c>
      <c r="G11" s="97"/>
      <c r="H11" s="311">
        <f t="shared" si="0"/>
        <v>-4.9739599227905273E-2</v>
      </c>
      <c r="I11" s="312">
        <f t="shared" si="1"/>
        <v>0.15669769973063771</v>
      </c>
      <c r="J11" s="312">
        <f t="shared" si="2"/>
        <v>-0.31742392717574863</v>
      </c>
      <c r="K11" s="312">
        <f t="shared" si="3"/>
        <v>0.37546097699329123</v>
      </c>
      <c r="L11" s="121" t="str">
        <f t="shared" si="4"/>
        <v>No significativa</v>
      </c>
      <c r="M11" s="122" t="str">
        <f t="shared" si="5"/>
        <v>Sin cambio</v>
      </c>
    </row>
    <row r="12" spans="1:13" x14ac:dyDescent="0.2">
      <c r="B12" s="252" t="s">
        <v>117</v>
      </c>
      <c r="C12" s="231">
        <v>0</v>
      </c>
      <c r="D12" s="100"/>
      <c r="E12" s="231">
        <v>0</v>
      </c>
      <c r="F12" s="231"/>
      <c r="G12" s="97"/>
      <c r="H12" s="311"/>
      <c r="I12" s="312"/>
      <c r="J12" s="312"/>
      <c r="K12" s="312"/>
      <c r="L12" s="121"/>
      <c r="M12" s="122"/>
    </row>
    <row r="13" spans="1:13" x14ac:dyDescent="0.2">
      <c r="B13" s="252" t="s">
        <v>118</v>
      </c>
      <c r="C13" s="100">
        <v>57.180564880371094</v>
      </c>
      <c r="D13" s="100">
        <v>0.34092018008232117</v>
      </c>
      <c r="E13" s="100">
        <v>57.418399810791016</v>
      </c>
      <c r="F13" s="100">
        <v>0.30106261372566223</v>
      </c>
      <c r="G13" s="97"/>
      <c r="H13" s="311">
        <f t="shared" si="0"/>
        <v>0.23783493041992188</v>
      </c>
      <c r="I13" s="312">
        <f t="shared" si="1"/>
        <v>0.4548244348874515</v>
      </c>
      <c r="J13" s="312">
        <f t="shared" si="2"/>
        <v>0.5229159037569634</v>
      </c>
      <c r="K13" s="312">
        <f t="shared" si="3"/>
        <v>0.30051638836336492</v>
      </c>
      <c r="L13" s="121" t="str">
        <f t="shared" si="4"/>
        <v>No significativa</v>
      </c>
      <c r="M13" s="122" t="str">
        <f t="shared" si="5"/>
        <v>Sin cambio</v>
      </c>
    </row>
    <row r="14" spans="1:13" x14ac:dyDescent="0.2">
      <c r="B14" s="252" t="s">
        <v>119</v>
      </c>
      <c r="C14" s="100">
        <v>39.781833648681641</v>
      </c>
      <c r="D14" s="100">
        <v>0.34286415576934814</v>
      </c>
      <c r="E14" s="100">
        <v>39.593734741210938</v>
      </c>
      <c r="F14" s="100">
        <v>0.29865270853042603</v>
      </c>
      <c r="G14" s="98"/>
      <c r="H14" s="311">
        <f t="shared" si="0"/>
        <v>-0.18809890747070313</v>
      </c>
      <c r="I14" s="312">
        <f t="shared" si="1"/>
        <v>0.45469689863027152</v>
      </c>
      <c r="J14" s="312">
        <f t="shared" si="2"/>
        <v>-0.41367976785707594</v>
      </c>
      <c r="K14" s="312">
        <f t="shared" si="3"/>
        <v>0.33955432305881217</v>
      </c>
      <c r="L14" s="121" t="str">
        <f t="shared" si="4"/>
        <v>No significativa</v>
      </c>
      <c r="M14" s="122" t="str">
        <f t="shared" si="5"/>
        <v>Sin cambio</v>
      </c>
    </row>
    <row r="15" spans="1:13" ht="14.25" x14ac:dyDescent="0.2">
      <c r="B15" s="223" t="s">
        <v>176</v>
      </c>
      <c r="C15" s="100"/>
      <c r="D15" s="100"/>
      <c r="E15" s="100"/>
      <c r="F15" s="100"/>
      <c r="G15" s="99"/>
      <c r="H15" s="311"/>
      <c r="I15" s="312"/>
      <c r="J15" s="312"/>
      <c r="K15" s="312"/>
      <c r="L15" s="121"/>
      <c r="M15" s="122"/>
    </row>
    <row r="16" spans="1:13" ht="12.75" customHeight="1" x14ac:dyDescent="0.2">
      <c r="B16" s="252" t="s">
        <v>120</v>
      </c>
      <c r="C16" s="100">
        <v>13.465744018554687</v>
      </c>
      <c r="D16" s="100">
        <v>0.17809891700744629</v>
      </c>
      <c r="E16" s="100">
        <v>0</v>
      </c>
      <c r="F16" s="100">
        <v>0</v>
      </c>
      <c r="G16" s="99"/>
      <c r="H16" s="311">
        <f t="shared" si="0"/>
        <v>-13.465744018554687</v>
      </c>
      <c r="I16" s="312">
        <f t="shared" si="1"/>
        <v>0.17809891700744629</v>
      </c>
      <c r="J16" s="312">
        <f t="shared" si="2"/>
        <v>-75.608230778807524</v>
      </c>
      <c r="K16" s="312">
        <f t="shared" si="3"/>
        <v>0</v>
      </c>
      <c r="L16" s="121" t="str">
        <f t="shared" si="4"/>
        <v>Significativa</v>
      </c>
      <c r="M16" s="122" t="str">
        <f t="shared" si="5"/>
        <v>Disminución</v>
      </c>
    </row>
    <row r="17" spans="1:13" ht="12.75" customHeight="1" x14ac:dyDescent="0.2">
      <c r="B17" s="252" t="s">
        <v>121</v>
      </c>
      <c r="C17" s="100">
        <v>79.235725402832031</v>
      </c>
      <c r="D17" s="100">
        <v>0.25987842679023743</v>
      </c>
      <c r="E17" s="100">
        <v>87.200942993164062</v>
      </c>
      <c r="F17" s="100">
        <v>0.22897340357303619</v>
      </c>
      <c r="G17" s="99"/>
      <c r="H17" s="311">
        <f>-(C17-E17)</f>
        <v>7.9652175903320313</v>
      </c>
      <c r="I17" s="312">
        <f>SQRT(D17*D17+F17*F17)</f>
        <v>0.34636052929684308</v>
      </c>
      <c r="J17" s="312">
        <f>H17/I17</f>
        <v>22.996897500135073</v>
      </c>
      <c r="K17" s="312">
        <f>IF(J17&gt;0,(1-NORMSDIST(J17)),(NORMSDIST(J17)))</f>
        <v>0</v>
      </c>
      <c r="L17" s="121" t="str">
        <f>IF(K17&lt;0.05,  "Significativa","No significativa")</f>
        <v>Significativa</v>
      </c>
      <c r="M17" s="122" t="str">
        <f>IF(L17="Significativa",IF(H17&lt;0,"Disminución","Aumento"),"Sin cambio")</f>
        <v>Aumento</v>
      </c>
    </row>
    <row r="18" spans="1:13" ht="13.5" customHeight="1" thickBot="1" x14ac:dyDescent="0.25">
      <c r="A18" s="102"/>
      <c r="B18" s="253" t="s">
        <v>122</v>
      </c>
      <c r="C18" s="232">
        <v>7.2985315322875977</v>
      </c>
      <c r="D18" s="232">
        <v>0.2140534371137619</v>
      </c>
      <c r="E18" s="232">
        <v>12.799056053161621</v>
      </c>
      <c r="F18" s="232">
        <v>0.22897340357303619</v>
      </c>
      <c r="G18" s="181"/>
      <c r="H18" s="313">
        <f>-(C18-E18)</f>
        <v>5.5005245208740234</v>
      </c>
      <c r="I18" s="314">
        <f>SQRT(D18*D18+F18*F18)</f>
        <v>0.31344488109400626</v>
      </c>
      <c r="J18" s="314">
        <f>H18/I18</f>
        <v>17.548618122828248</v>
      </c>
      <c r="K18" s="314">
        <f>IF(J18&gt;0,(1-NORMSDIST(J18)),(NORMSDIST(J18)))</f>
        <v>0</v>
      </c>
      <c r="L18" s="182" t="str">
        <f>IF(K18&lt;0.05,  "Significativa","No significativa")</f>
        <v>Significativa</v>
      </c>
      <c r="M18" s="180" t="str">
        <f>IF(L18="Significativa",IF(H18&lt;0,"Disminución","Aumento"),"Sin cambio")</f>
        <v>Aumento</v>
      </c>
    </row>
    <row r="19" spans="1:13" ht="13.5" thickTop="1" x14ac:dyDescent="0.2">
      <c r="B19" s="358" t="s">
        <v>123</v>
      </c>
      <c r="C19" s="358"/>
      <c r="D19" s="358"/>
      <c r="E19" s="358"/>
    </row>
    <row r="20" spans="1:13" x14ac:dyDescent="0.2">
      <c r="B20" s="359" t="s">
        <v>181</v>
      </c>
      <c r="C20" s="359"/>
      <c r="D20" s="359"/>
      <c r="E20" s="359"/>
    </row>
    <row r="21" spans="1:13" x14ac:dyDescent="0.2">
      <c r="B21" s="103" t="s">
        <v>124</v>
      </c>
      <c r="C21" s="103"/>
      <c r="D21" s="103"/>
      <c r="E21" s="103"/>
      <c r="F21" s="103"/>
    </row>
    <row r="22" spans="1:13" x14ac:dyDescent="0.2">
      <c r="B22" s="358" t="s">
        <v>125</v>
      </c>
      <c r="C22" s="358"/>
      <c r="D22" s="358"/>
      <c r="E22" s="358"/>
      <c r="F22" s="358"/>
      <c r="G22" s="358"/>
      <c r="H22" s="358"/>
      <c r="I22" s="358"/>
      <c r="J22" s="358"/>
      <c r="K22" s="358"/>
      <c r="L22" s="358"/>
      <c r="M22" s="358"/>
    </row>
    <row r="23" spans="1:13" s="11" customFormat="1" ht="12.75" customHeight="1" x14ac:dyDescent="0.2">
      <c r="B23" s="118" t="s">
        <v>204</v>
      </c>
    </row>
    <row r="24" spans="1:13" x14ac:dyDescent="0.2">
      <c r="B24" s="358" t="s">
        <v>161</v>
      </c>
      <c r="C24" s="358"/>
      <c r="D24" s="358"/>
      <c r="E24" s="358"/>
    </row>
    <row r="25" spans="1:13" x14ac:dyDescent="0.2">
      <c r="B25" s="117"/>
    </row>
  </sheetData>
  <mergeCells count="15">
    <mergeCell ref="B19:E19"/>
    <mergeCell ref="B20:E20"/>
    <mergeCell ref="B22:M22"/>
    <mergeCell ref="B24:E24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  <mergeCell ref="H7:I7"/>
  </mergeCells>
  <printOptions horizontalCentered="1"/>
  <pageMargins left="0.94488188976377963" right="0.86614173228346458" top="0.74803149606299213" bottom="0.98425196850393704" header="0" footer="1.17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82"/>
  <sheetViews>
    <sheetView zoomScaleNormal="100" workbookViewId="0"/>
  </sheetViews>
  <sheetFormatPr baseColWidth="10" defaultRowHeight="12.75" x14ac:dyDescent="0.2"/>
  <cols>
    <col min="1" max="1" width="1.7109375" style="11" customWidth="1"/>
    <col min="2" max="2" width="18.7109375" style="52" customWidth="1"/>
    <col min="3" max="6" width="10.7109375" style="11" customWidth="1"/>
    <col min="7" max="7" width="1.7109375" style="11" customWidth="1"/>
    <col min="8" max="11" width="11.7109375" style="11" customWidth="1"/>
    <col min="12" max="13" width="14.7109375" style="79" customWidth="1"/>
    <col min="14" max="14" width="1.7109375" style="11" customWidth="1"/>
    <col min="15" max="18" width="10.7109375" style="11" customWidth="1"/>
    <col min="19" max="19" width="0.85546875" style="11" customWidth="1"/>
    <col min="20" max="22" width="10.7109375" style="11" customWidth="1"/>
    <col min="23" max="23" width="11.7109375" style="11" customWidth="1"/>
    <col min="24" max="25" width="14.7109375" style="79" customWidth="1"/>
    <col min="26" max="26" width="1.7109375" style="11" customWidth="1"/>
    <col min="27" max="30" width="10.7109375" style="11" customWidth="1"/>
    <col min="31" max="31" width="1.7109375" style="11" customWidth="1"/>
    <col min="32" max="34" width="10.7109375" style="11" customWidth="1"/>
    <col min="35" max="35" width="11.7109375" style="11" customWidth="1"/>
    <col min="36" max="37" width="16.7109375" style="11" customWidth="1"/>
    <col min="38" max="16384" width="11.42578125" style="11"/>
  </cols>
  <sheetData>
    <row r="6" spans="1:37" ht="15" x14ac:dyDescent="0.2">
      <c r="B6" s="369" t="s">
        <v>3</v>
      </c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369"/>
    </row>
    <row r="7" spans="1:37" ht="15.75" customHeight="1" x14ac:dyDescent="0.2">
      <c r="B7" s="370" t="s">
        <v>147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</row>
    <row r="8" spans="1:37" s="23" customFormat="1" ht="15.75" customHeight="1" thickBot="1" x14ac:dyDescent="0.25">
      <c r="A8" s="28"/>
      <c r="B8" s="371" t="s">
        <v>216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1"/>
      <c r="AH8" s="371"/>
      <c r="AI8" s="371"/>
      <c r="AJ8" s="371"/>
      <c r="AK8" s="371"/>
    </row>
    <row r="9" spans="1:37" ht="24" customHeight="1" thickTop="1" x14ac:dyDescent="0.2">
      <c r="A9" s="158"/>
      <c r="B9" s="345" t="s">
        <v>90</v>
      </c>
      <c r="C9" s="373" t="s">
        <v>89</v>
      </c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158"/>
      <c r="O9" s="373" t="s">
        <v>88</v>
      </c>
      <c r="P9" s="373"/>
      <c r="Q9" s="373"/>
      <c r="R9" s="373"/>
      <c r="S9" s="345"/>
      <c r="T9" s="373"/>
      <c r="U9" s="373"/>
      <c r="V9" s="373"/>
      <c r="W9" s="373"/>
      <c r="X9" s="373"/>
      <c r="Y9" s="373"/>
      <c r="Z9" s="158"/>
      <c r="AA9" s="373" t="s">
        <v>87</v>
      </c>
      <c r="AB9" s="373"/>
      <c r="AC9" s="373"/>
      <c r="AD9" s="373"/>
      <c r="AE9" s="345"/>
      <c r="AF9" s="373"/>
      <c r="AG9" s="373"/>
      <c r="AH9" s="373"/>
      <c r="AI9" s="373"/>
      <c r="AJ9" s="373"/>
      <c r="AK9" s="373"/>
    </row>
    <row r="10" spans="1:37" ht="45" customHeight="1" x14ac:dyDescent="0.2">
      <c r="A10" s="144"/>
      <c r="B10" s="372"/>
      <c r="C10" s="368">
        <v>2008</v>
      </c>
      <c r="D10" s="368"/>
      <c r="E10" s="368">
        <v>2012</v>
      </c>
      <c r="F10" s="368"/>
      <c r="G10" s="144"/>
      <c r="H10" s="211" t="s">
        <v>184</v>
      </c>
      <c r="I10" s="211" t="s">
        <v>29</v>
      </c>
      <c r="J10" s="364" t="s">
        <v>28</v>
      </c>
      <c r="K10" s="364" t="s">
        <v>146</v>
      </c>
      <c r="L10" s="366" t="s">
        <v>136</v>
      </c>
      <c r="M10" s="366" t="s">
        <v>86</v>
      </c>
      <c r="N10" s="144"/>
      <c r="O10" s="368">
        <v>2008</v>
      </c>
      <c r="P10" s="368"/>
      <c r="Q10" s="368">
        <v>2012</v>
      </c>
      <c r="R10" s="368"/>
      <c r="S10" s="146"/>
      <c r="T10" s="211" t="s">
        <v>184</v>
      </c>
      <c r="U10" s="211" t="s">
        <v>29</v>
      </c>
      <c r="V10" s="364" t="s">
        <v>28</v>
      </c>
      <c r="W10" s="364" t="s">
        <v>146</v>
      </c>
      <c r="X10" s="366" t="s">
        <v>136</v>
      </c>
      <c r="Y10" s="366" t="s">
        <v>86</v>
      </c>
      <c r="Z10" s="144"/>
      <c r="AA10" s="368">
        <v>2008</v>
      </c>
      <c r="AB10" s="368"/>
      <c r="AC10" s="368">
        <v>2012</v>
      </c>
      <c r="AD10" s="368"/>
      <c r="AE10" s="146"/>
      <c r="AF10" s="211" t="s">
        <v>184</v>
      </c>
      <c r="AG10" s="211" t="s">
        <v>29</v>
      </c>
      <c r="AH10" s="364" t="s">
        <v>28</v>
      </c>
      <c r="AI10" s="364" t="s">
        <v>146</v>
      </c>
      <c r="AJ10" s="364" t="s">
        <v>136</v>
      </c>
      <c r="AK10" s="364" t="s">
        <v>86</v>
      </c>
    </row>
    <row r="11" spans="1:37" ht="45" customHeight="1" thickBot="1" x14ac:dyDescent="0.25">
      <c r="A11" s="80"/>
      <c r="B11" s="346"/>
      <c r="C11" s="80" t="s">
        <v>77</v>
      </c>
      <c r="D11" s="80" t="s">
        <v>205</v>
      </c>
      <c r="E11" s="80" t="s">
        <v>77</v>
      </c>
      <c r="F11" s="80" t="s">
        <v>144</v>
      </c>
      <c r="G11" s="159"/>
      <c r="H11" s="349" t="s">
        <v>191</v>
      </c>
      <c r="I11" s="349"/>
      <c r="J11" s="365"/>
      <c r="K11" s="365"/>
      <c r="L11" s="367"/>
      <c r="M11" s="367"/>
      <c r="N11" s="145"/>
      <c r="O11" s="80" t="s">
        <v>77</v>
      </c>
      <c r="P11" s="80" t="s">
        <v>205</v>
      </c>
      <c r="Q11" s="80" t="s">
        <v>77</v>
      </c>
      <c r="R11" s="80" t="s">
        <v>144</v>
      </c>
      <c r="S11" s="159"/>
      <c r="T11" s="349" t="s">
        <v>191</v>
      </c>
      <c r="U11" s="349"/>
      <c r="V11" s="365"/>
      <c r="W11" s="365"/>
      <c r="X11" s="367"/>
      <c r="Y11" s="367"/>
      <c r="Z11" s="145"/>
      <c r="AA11" s="80" t="s">
        <v>77</v>
      </c>
      <c r="AB11" s="274" t="s">
        <v>205</v>
      </c>
      <c r="AC11" s="80" t="s">
        <v>77</v>
      </c>
      <c r="AD11" s="274" t="s">
        <v>205</v>
      </c>
      <c r="AE11" s="159"/>
      <c r="AF11" s="349" t="s">
        <v>191</v>
      </c>
      <c r="AG11" s="349"/>
      <c r="AH11" s="365"/>
      <c r="AI11" s="365"/>
      <c r="AJ11" s="365"/>
      <c r="AK11" s="365"/>
    </row>
    <row r="12" spans="1:37" x14ac:dyDescent="0.2">
      <c r="A12" s="53"/>
      <c r="B12" s="50" t="s">
        <v>67</v>
      </c>
      <c r="C12" s="286">
        <v>37.636154174804688</v>
      </c>
      <c r="D12" s="287">
        <v>1.9689979553222656</v>
      </c>
      <c r="E12" s="286">
        <v>37.697643280029297</v>
      </c>
      <c r="F12" s="287">
        <v>1.4312306642532349</v>
      </c>
      <c r="G12" s="68"/>
      <c r="H12" s="283">
        <f t="shared" ref="H12:H44" si="0">-(C12-E12)</f>
        <v>6.1489105224609375E-2</v>
      </c>
      <c r="I12" s="312">
        <f t="shared" ref="I12:I44" si="1">SQRT(D12*D12+F12*F12)</f>
        <v>2.434209145156188</v>
      </c>
      <c r="J12" s="312">
        <f t="shared" ref="J12:J43" si="2">H12/I12</f>
        <v>2.5260403505987159E-2</v>
      </c>
      <c r="K12" s="315">
        <f t="shared" ref="K12:K43" si="3">IF(J12&gt;0,(1-NORMSDIST(J12)),(NORMSDIST(J12)))</f>
        <v>0.48992362863477279</v>
      </c>
      <c r="L12" s="234" t="str">
        <f t="shared" ref="L12:L43" si="4">IF(K12&lt;0.05,  "Significativa","No significativa")</f>
        <v>No significativa</v>
      </c>
      <c r="M12" s="227" t="str">
        <f t="shared" ref="M12:M43" si="5">IF(L12="Significativa",IF(H12&lt;0,"Disminución","Aumento"),"Sin cambio")</f>
        <v>Sin cambio</v>
      </c>
      <c r="N12" s="53"/>
      <c r="O12" s="286">
        <v>33.562149047851562</v>
      </c>
      <c r="P12" s="287">
        <v>1.8158578872680664</v>
      </c>
      <c r="Q12" s="286">
        <v>34.449913024902344</v>
      </c>
      <c r="R12" s="287">
        <v>1.3610893487930298</v>
      </c>
      <c r="S12" s="68"/>
      <c r="T12" s="283">
        <f t="shared" ref="T12:T44" si="6">-(O12-Q12)</f>
        <v>0.88776397705078125</v>
      </c>
      <c r="U12" s="312">
        <f t="shared" ref="U12:U44" si="7">SQRT(P12*P12+R12*R12)</f>
        <v>2.2693400102566121</v>
      </c>
      <c r="V12" s="312">
        <f t="shared" ref="V12:V44" si="8">T12/U12</f>
        <v>0.39119919141177739</v>
      </c>
      <c r="W12" s="315">
        <f t="shared" ref="W12:W44" si="9">IF(V12&gt;0,(1-NORMSDIST(V12)),(NORMSDIST(V12)))</f>
        <v>0.34782500297027152</v>
      </c>
      <c r="X12" s="236" t="str">
        <f t="shared" ref="X12:X44" si="10">IF(W12&lt;0.05,  "Significativa","No significativa")</f>
        <v>No significativa</v>
      </c>
      <c r="Y12" s="229" t="str">
        <f t="shared" ref="Y12:Y44" si="11">IF(X12="Significativa",IF(T12&lt;0,"Disminución","Aumento"),"Sin cambio")</f>
        <v>Sin cambio</v>
      </c>
      <c r="Z12" s="53"/>
      <c r="AA12" s="286">
        <v>4.0740056037902832</v>
      </c>
      <c r="AB12" s="287">
        <v>0.6256859302520752</v>
      </c>
      <c r="AC12" s="286">
        <v>3.2477333545684814</v>
      </c>
      <c r="AD12" s="287">
        <v>0.45591267943382263</v>
      </c>
      <c r="AE12" s="54"/>
      <c r="AF12" s="283">
        <f t="shared" ref="AF12:AF44" si="12">-(AA12-AC12)</f>
        <v>-0.82627224922180176</v>
      </c>
      <c r="AG12" s="312">
        <f t="shared" ref="AG12:AG44" si="13">SQRT(AB12*AB12+AD12*AD12)</f>
        <v>0.77417004242216203</v>
      </c>
      <c r="AH12" s="312">
        <f t="shared" ref="AH12:AH44" si="14">AF12/AG12</f>
        <v>-1.0673007271588895</v>
      </c>
      <c r="AI12" s="315">
        <f>IF(AH12&gt;0,(1-NORMSDIST(AH12)),(NORMSDIST(AH12)))</f>
        <v>0.14291802992755548</v>
      </c>
      <c r="AJ12" s="236" t="str">
        <f t="shared" ref="AJ12:AJ44" si="15">IF(AI12&lt;0.05,  "Significativa","No significativa")</f>
        <v>No significativa</v>
      </c>
      <c r="AK12" s="229" t="str">
        <f t="shared" ref="AK12:AK44" si="16">IF(AJ12="Significativa",IF(AF12&lt;0,"Disminución","Aumento"),"Sin cambio")</f>
        <v>Sin cambio</v>
      </c>
    </row>
    <row r="13" spans="1:37" x14ac:dyDescent="0.2">
      <c r="A13" s="53"/>
      <c r="B13" s="50" t="s">
        <v>66</v>
      </c>
      <c r="C13" s="286">
        <v>25.963623046875</v>
      </c>
      <c r="D13" s="287">
        <v>1.5110217332839966</v>
      </c>
      <c r="E13" s="286">
        <v>30.209377288818359</v>
      </c>
      <c r="F13" s="287">
        <v>1.4208827018737793</v>
      </c>
      <c r="G13" s="68"/>
      <c r="H13" s="283">
        <f t="shared" si="0"/>
        <v>4.2457542419433594</v>
      </c>
      <c r="I13" s="312">
        <f t="shared" si="1"/>
        <v>2.0741490618903704</v>
      </c>
      <c r="J13" s="312">
        <f t="shared" si="2"/>
        <v>2.046986072483044</v>
      </c>
      <c r="K13" s="315">
        <f t="shared" si="3"/>
        <v>2.0329726021829031E-2</v>
      </c>
      <c r="L13" s="234" t="str">
        <f t="shared" si="4"/>
        <v>Significativa</v>
      </c>
      <c r="M13" s="227" t="str">
        <f t="shared" si="5"/>
        <v>Aumento</v>
      </c>
      <c r="N13" s="53"/>
      <c r="O13" s="286">
        <v>22.624639511108398</v>
      </c>
      <c r="P13" s="287">
        <v>1.3659267425537109</v>
      </c>
      <c r="Q13" s="286">
        <v>27.472602844238281</v>
      </c>
      <c r="R13" s="287">
        <v>1.3006360530853271</v>
      </c>
      <c r="S13" s="68"/>
      <c r="T13" s="283">
        <f t="shared" si="6"/>
        <v>4.8479633331298828</v>
      </c>
      <c r="U13" s="312">
        <f t="shared" si="7"/>
        <v>1.8861097551862589</v>
      </c>
      <c r="V13" s="312">
        <f t="shared" si="8"/>
        <v>2.5703505958756532</v>
      </c>
      <c r="W13" s="315">
        <f t="shared" si="9"/>
        <v>5.0797819332136784E-3</v>
      </c>
      <c r="X13" s="236" t="str">
        <f t="shared" si="10"/>
        <v>Significativa</v>
      </c>
      <c r="Y13" s="229" t="str">
        <f t="shared" si="11"/>
        <v>Aumento</v>
      </c>
      <c r="Z13" s="53"/>
      <c r="AA13" s="286">
        <v>3.338982105255127</v>
      </c>
      <c r="AB13" s="287">
        <v>0.51699352264404297</v>
      </c>
      <c r="AC13" s="286">
        <v>2.7367722988128662</v>
      </c>
      <c r="AD13" s="287">
        <v>0.42020055651664734</v>
      </c>
      <c r="AE13" s="54"/>
      <c r="AF13" s="283">
        <f t="shared" si="12"/>
        <v>-0.60220980644226074</v>
      </c>
      <c r="AG13" s="312">
        <f t="shared" si="13"/>
        <v>0.6662212921791052</v>
      </c>
      <c r="AH13" s="312">
        <f t="shared" si="14"/>
        <v>-0.90391858307699391</v>
      </c>
      <c r="AI13" s="315">
        <f t="shared" ref="AI13:AI43" si="17">IF(AH13&gt;0,(1-NORMSDIST(AH13)),(NORMSDIST(AH13)))</f>
        <v>0.18301928730899986</v>
      </c>
      <c r="AJ13" s="236" t="str">
        <f t="shared" si="15"/>
        <v>No significativa</v>
      </c>
      <c r="AK13" s="229" t="str">
        <f t="shared" si="16"/>
        <v>Sin cambio</v>
      </c>
    </row>
    <row r="14" spans="1:37" x14ac:dyDescent="0.2">
      <c r="A14" s="53"/>
      <c r="B14" s="50" t="s">
        <v>65</v>
      </c>
      <c r="C14" s="286">
        <v>21.361312866210937</v>
      </c>
      <c r="D14" s="287">
        <v>1.9040273427963257</v>
      </c>
      <c r="E14" s="286">
        <v>30.108837127685547</v>
      </c>
      <c r="F14" s="287">
        <v>1.840573787689209</v>
      </c>
      <c r="G14" s="68"/>
      <c r="H14" s="283">
        <f t="shared" si="0"/>
        <v>8.7475242614746094</v>
      </c>
      <c r="I14" s="312">
        <f t="shared" si="1"/>
        <v>2.6482129804916821</v>
      </c>
      <c r="J14" s="312">
        <f t="shared" si="2"/>
        <v>3.303180040999004</v>
      </c>
      <c r="K14" s="315">
        <f t="shared" si="3"/>
        <v>4.7797495401080692E-4</v>
      </c>
      <c r="L14" s="234" t="str">
        <f t="shared" si="4"/>
        <v>Significativa</v>
      </c>
      <c r="M14" s="227" t="str">
        <f t="shared" si="5"/>
        <v>Aumento</v>
      </c>
      <c r="N14" s="53"/>
      <c r="O14" s="286">
        <v>18.684930801391602</v>
      </c>
      <c r="P14" s="287">
        <v>1.7279621362686157</v>
      </c>
      <c r="Q14" s="286">
        <v>26.634880065917969</v>
      </c>
      <c r="R14" s="287">
        <v>1.6168719530105591</v>
      </c>
      <c r="S14" s="68"/>
      <c r="T14" s="283">
        <f t="shared" si="6"/>
        <v>7.9499492645263672</v>
      </c>
      <c r="U14" s="312">
        <f t="shared" si="7"/>
        <v>2.3664589700246608</v>
      </c>
      <c r="V14" s="312">
        <f t="shared" si="8"/>
        <v>3.3594283126081503</v>
      </c>
      <c r="W14" s="315">
        <f t="shared" si="9"/>
        <v>3.9051956107660768E-4</v>
      </c>
      <c r="X14" s="236" t="str">
        <f t="shared" si="10"/>
        <v>Significativa</v>
      </c>
      <c r="Y14" s="229" t="str">
        <f t="shared" si="11"/>
        <v>Aumento</v>
      </c>
      <c r="Z14" s="53"/>
      <c r="AA14" s="286">
        <v>2.6763825416564941</v>
      </c>
      <c r="AB14" s="287">
        <v>0.4504660964012146</v>
      </c>
      <c r="AC14" s="286">
        <v>3.4739539623260498</v>
      </c>
      <c r="AD14" s="287">
        <v>0.53346127271652222</v>
      </c>
      <c r="AE14" s="54"/>
      <c r="AF14" s="283">
        <f t="shared" si="12"/>
        <v>0.79757142066955566</v>
      </c>
      <c r="AG14" s="312">
        <f t="shared" si="13"/>
        <v>0.6982124558436924</v>
      </c>
      <c r="AH14" s="312">
        <f t="shared" si="14"/>
        <v>1.142304772701028</v>
      </c>
      <c r="AI14" s="315">
        <f t="shared" si="17"/>
        <v>0.12666367904701947</v>
      </c>
      <c r="AJ14" s="236" t="str">
        <f t="shared" si="15"/>
        <v>No significativa</v>
      </c>
      <c r="AK14" s="229" t="str">
        <f t="shared" si="16"/>
        <v>Sin cambio</v>
      </c>
    </row>
    <row r="15" spans="1:37" x14ac:dyDescent="0.2">
      <c r="A15" s="53"/>
      <c r="B15" s="50" t="s">
        <v>64</v>
      </c>
      <c r="C15" s="286">
        <v>45.545249938964844</v>
      </c>
      <c r="D15" s="287">
        <v>1.7882591485977173</v>
      </c>
      <c r="E15" s="286">
        <v>44.487636566162109</v>
      </c>
      <c r="F15" s="287">
        <v>1.7372366189956665</v>
      </c>
      <c r="G15" s="68"/>
      <c r="H15" s="283">
        <f t="shared" si="0"/>
        <v>-1.0576133728027344</v>
      </c>
      <c r="I15" s="312">
        <f t="shared" si="1"/>
        <v>2.4931630217302132</v>
      </c>
      <c r="J15" s="312">
        <f t="shared" si="2"/>
        <v>-0.42420546253279839</v>
      </c>
      <c r="K15" s="315">
        <f t="shared" si="3"/>
        <v>0.3357079886883903</v>
      </c>
      <c r="L15" s="234" t="str">
        <f t="shared" si="4"/>
        <v>No significativa</v>
      </c>
      <c r="M15" s="227" t="str">
        <f t="shared" si="5"/>
        <v>Sin cambio</v>
      </c>
      <c r="N15" s="53"/>
      <c r="O15" s="286">
        <v>34.712417602539062</v>
      </c>
      <c r="P15" s="287">
        <v>1.4516023397445679</v>
      </c>
      <c r="Q15" s="286">
        <v>37.767005920410156</v>
      </c>
      <c r="R15" s="287">
        <v>1.3273272514343262</v>
      </c>
      <c r="S15" s="68"/>
      <c r="T15" s="283">
        <f t="shared" si="6"/>
        <v>3.0545883178710937</v>
      </c>
      <c r="U15" s="312">
        <f t="shared" si="7"/>
        <v>1.9669639003174682</v>
      </c>
      <c r="V15" s="312">
        <f t="shared" si="8"/>
        <v>1.5529457949777741</v>
      </c>
      <c r="W15" s="315">
        <f t="shared" si="9"/>
        <v>6.0218042460462251E-2</v>
      </c>
      <c r="X15" s="236" t="str">
        <f t="shared" si="10"/>
        <v>No significativa</v>
      </c>
      <c r="Y15" s="229" t="str">
        <f t="shared" si="11"/>
        <v>Sin cambio</v>
      </c>
      <c r="Z15" s="53"/>
      <c r="AA15" s="286">
        <v>10.832833290100098</v>
      </c>
      <c r="AB15" s="287">
        <v>1.4730367660522461</v>
      </c>
      <c r="AC15" s="286">
        <v>6.7206306457519531</v>
      </c>
      <c r="AD15" s="287">
        <v>0.89336055517196655</v>
      </c>
      <c r="AE15" s="54"/>
      <c r="AF15" s="283">
        <f t="shared" si="12"/>
        <v>-4.1122026443481445</v>
      </c>
      <c r="AG15" s="312">
        <f t="shared" si="13"/>
        <v>1.7227682362055623</v>
      </c>
      <c r="AH15" s="312">
        <f t="shared" si="14"/>
        <v>-2.3869738006113743</v>
      </c>
      <c r="AI15" s="315">
        <f t="shared" si="17"/>
        <v>8.4938509235374226E-3</v>
      </c>
      <c r="AJ15" s="236" t="str">
        <f t="shared" si="15"/>
        <v>Significativa</v>
      </c>
      <c r="AK15" s="229" t="str">
        <f t="shared" si="16"/>
        <v>Disminución</v>
      </c>
    </row>
    <row r="16" spans="1:37" x14ac:dyDescent="0.2">
      <c r="A16" s="53"/>
      <c r="B16" s="50" t="s">
        <v>63</v>
      </c>
      <c r="C16" s="286">
        <v>32.716438293457031</v>
      </c>
      <c r="D16" s="287">
        <v>1.5397748947143555</v>
      </c>
      <c r="E16" s="286">
        <v>27.925962448120117</v>
      </c>
      <c r="F16" s="287">
        <v>1.4046891927719116</v>
      </c>
      <c r="G16" s="68"/>
      <c r="H16" s="283">
        <f t="shared" si="0"/>
        <v>-4.7904758453369141</v>
      </c>
      <c r="I16" s="312">
        <f t="shared" si="1"/>
        <v>2.0842404982829619</v>
      </c>
      <c r="J16" s="312">
        <f t="shared" si="2"/>
        <v>-2.2984275803504453</v>
      </c>
      <c r="K16" s="315">
        <f t="shared" si="3"/>
        <v>1.0768732635722216E-2</v>
      </c>
      <c r="L16" s="234" t="str">
        <f t="shared" si="4"/>
        <v>Significativa</v>
      </c>
      <c r="M16" s="227" t="str">
        <f t="shared" si="5"/>
        <v>Disminución</v>
      </c>
      <c r="N16" s="53"/>
      <c r="O16" s="286">
        <v>29.624876022338867</v>
      </c>
      <c r="P16" s="287">
        <v>1.4541889429092407</v>
      </c>
      <c r="Q16" s="286">
        <v>24.754947662353516</v>
      </c>
      <c r="R16" s="287">
        <v>1.3765451908111572</v>
      </c>
      <c r="S16" s="68"/>
      <c r="T16" s="283">
        <f t="shared" si="6"/>
        <v>-4.8699283599853516</v>
      </c>
      <c r="U16" s="312">
        <f t="shared" si="7"/>
        <v>2.0023841150051158</v>
      </c>
      <c r="V16" s="312">
        <f t="shared" si="8"/>
        <v>-2.4320650186404968</v>
      </c>
      <c r="W16" s="315">
        <f t="shared" si="9"/>
        <v>7.506506031386557E-3</v>
      </c>
      <c r="X16" s="236" t="str">
        <f t="shared" si="10"/>
        <v>Significativa</v>
      </c>
      <c r="Y16" s="229" t="str">
        <f t="shared" si="11"/>
        <v>Disminución</v>
      </c>
      <c r="Z16" s="53"/>
      <c r="AA16" s="286">
        <v>3.091562032699585</v>
      </c>
      <c r="AB16" s="287">
        <v>0.5622362494468689</v>
      </c>
      <c r="AC16" s="286">
        <v>3.1710155010223389</v>
      </c>
      <c r="AD16" s="287">
        <v>0.6476515531539917</v>
      </c>
      <c r="AE16" s="54"/>
      <c r="AF16" s="283">
        <f t="shared" si="12"/>
        <v>7.9453468322753906E-2</v>
      </c>
      <c r="AG16" s="312">
        <f t="shared" si="13"/>
        <v>0.85764919080872426</v>
      </c>
      <c r="AH16" s="312">
        <f t="shared" si="14"/>
        <v>9.264098791702105E-2</v>
      </c>
      <c r="AI16" s="315">
        <f t="shared" si="17"/>
        <v>0.4630943900489195</v>
      </c>
      <c r="AJ16" s="236" t="str">
        <f t="shared" si="15"/>
        <v>No significativa</v>
      </c>
      <c r="AK16" s="229" t="str">
        <f t="shared" si="16"/>
        <v>Sin cambio</v>
      </c>
    </row>
    <row r="17" spans="1:37" x14ac:dyDescent="0.2">
      <c r="A17" s="53"/>
      <c r="B17" s="50" t="s">
        <v>62</v>
      </c>
      <c r="C17" s="286">
        <v>27.410406112670898</v>
      </c>
      <c r="D17" s="287">
        <v>1.8555554151535034</v>
      </c>
      <c r="E17" s="286">
        <v>34.256710052490234</v>
      </c>
      <c r="F17" s="287">
        <v>1.6454739570617676</v>
      </c>
      <c r="G17" s="68"/>
      <c r="H17" s="283">
        <f t="shared" si="0"/>
        <v>6.8463039398193359</v>
      </c>
      <c r="I17" s="312">
        <f t="shared" si="1"/>
        <v>2.4800545240123255</v>
      </c>
      <c r="J17" s="312">
        <f t="shared" si="2"/>
        <v>2.7605457353990461</v>
      </c>
      <c r="K17" s="315">
        <f t="shared" si="3"/>
        <v>2.8852438872249975E-3</v>
      </c>
      <c r="L17" s="234" t="str">
        <f t="shared" si="4"/>
        <v>Significativa</v>
      </c>
      <c r="M17" s="227" t="str">
        <f t="shared" si="5"/>
        <v>Aumento</v>
      </c>
      <c r="N17" s="53"/>
      <c r="O17" s="286">
        <v>25.86149787902832</v>
      </c>
      <c r="P17" s="287">
        <v>1.7079012393951416</v>
      </c>
      <c r="Q17" s="286">
        <v>30.588298797607422</v>
      </c>
      <c r="R17" s="287">
        <v>1.4140567779541016</v>
      </c>
      <c r="S17" s="68"/>
      <c r="T17" s="283">
        <f t="shared" si="6"/>
        <v>4.7268009185791016</v>
      </c>
      <c r="U17" s="312">
        <f t="shared" si="7"/>
        <v>2.2173144149636057</v>
      </c>
      <c r="V17" s="312">
        <f t="shared" si="8"/>
        <v>2.1317684522682749</v>
      </c>
      <c r="W17" s="315">
        <f t="shared" si="9"/>
        <v>1.6512943159840088E-2</v>
      </c>
      <c r="X17" s="236" t="str">
        <f t="shared" si="10"/>
        <v>Significativa</v>
      </c>
      <c r="Y17" s="229" t="str">
        <f t="shared" si="11"/>
        <v>Aumento</v>
      </c>
      <c r="Z17" s="53"/>
      <c r="AA17" s="286">
        <v>1.5489051342010498</v>
      </c>
      <c r="AB17" s="287">
        <v>0.37640878558158875</v>
      </c>
      <c r="AC17" s="286">
        <v>3.6684136390686035</v>
      </c>
      <c r="AD17" s="287">
        <v>0.68727457523345947</v>
      </c>
      <c r="AE17" s="54"/>
      <c r="AF17" s="283">
        <f t="shared" si="12"/>
        <v>2.1195085048675537</v>
      </c>
      <c r="AG17" s="312">
        <f t="shared" si="13"/>
        <v>0.78360060976580326</v>
      </c>
      <c r="AH17" s="312">
        <f t="shared" si="14"/>
        <v>2.7048326385312751</v>
      </c>
      <c r="AI17" s="315">
        <f t="shared" si="17"/>
        <v>3.416940517426581E-3</v>
      </c>
      <c r="AJ17" s="236" t="str">
        <f t="shared" si="15"/>
        <v>Significativa</v>
      </c>
      <c r="AK17" s="229" t="str">
        <f t="shared" si="16"/>
        <v>Aumento</v>
      </c>
    </row>
    <row r="18" spans="1:37" ht="12" customHeight="1" x14ac:dyDescent="0.2">
      <c r="A18" s="53"/>
      <c r="B18" s="50" t="s">
        <v>61</v>
      </c>
      <c r="C18" s="286">
        <v>76.925407409667969</v>
      </c>
      <c r="D18" s="287">
        <v>1.8463244438171387</v>
      </c>
      <c r="E18" s="286">
        <v>74.577293395996094</v>
      </c>
      <c r="F18" s="287">
        <v>1.6402221918106079</v>
      </c>
      <c r="G18" s="68"/>
      <c r="H18" s="283">
        <f t="shared" si="0"/>
        <v>-2.348114013671875</v>
      </c>
      <c r="I18" s="312">
        <f t="shared" si="1"/>
        <v>2.4696645096742715</v>
      </c>
      <c r="J18" s="312">
        <f t="shared" si="2"/>
        <v>-0.9507825878671966</v>
      </c>
      <c r="K18" s="315">
        <f t="shared" si="3"/>
        <v>0.17085737668382942</v>
      </c>
      <c r="L18" s="234" t="str">
        <f t="shared" si="4"/>
        <v>No significativa</v>
      </c>
      <c r="M18" s="227" t="str">
        <f t="shared" si="5"/>
        <v>Sin cambio</v>
      </c>
      <c r="N18" s="53"/>
      <c r="O18" s="286">
        <v>41.378608703613281</v>
      </c>
      <c r="P18" s="287">
        <v>1.6869134902954102</v>
      </c>
      <c r="Q18" s="286">
        <v>46.689109802246094</v>
      </c>
      <c r="R18" s="287">
        <v>2.0833368301391602</v>
      </c>
      <c r="S18" s="68"/>
      <c r="T18" s="283">
        <f t="shared" si="6"/>
        <v>5.3105010986328125</v>
      </c>
      <c r="U18" s="312">
        <f t="shared" si="7"/>
        <v>2.6806658634665617</v>
      </c>
      <c r="V18" s="312">
        <f t="shared" si="8"/>
        <v>1.9810380588669942</v>
      </c>
      <c r="W18" s="315">
        <f t="shared" si="9"/>
        <v>2.3793502837940572E-2</v>
      </c>
      <c r="X18" s="236" t="str">
        <f t="shared" si="10"/>
        <v>Significativa</v>
      </c>
      <c r="Y18" s="229" t="str">
        <f t="shared" si="11"/>
        <v>Aumento</v>
      </c>
      <c r="Z18" s="53"/>
      <c r="AA18" s="286">
        <v>35.546798706054687</v>
      </c>
      <c r="AB18" s="287">
        <v>2.6477038860321045</v>
      </c>
      <c r="AC18" s="286">
        <v>27.888187408447266</v>
      </c>
      <c r="AD18" s="287">
        <v>2.7464454174041748</v>
      </c>
      <c r="AE18" s="54"/>
      <c r="AF18" s="283">
        <f t="shared" si="12"/>
        <v>-7.6586112976074219</v>
      </c>
      <c r="AG18" s="312">
        <f t="shared" si="13"/>
        <v>3.8148785431373695</v>
      </c>
      <c r="AH18" s="312">
        <f t="shared" si="14"/>
        <v>-2.0075635989472298</v>
      </c>
      <c r="AI18" s="315">
        <f t="shared" si="17"/>
        <v>2.2344842981352916E-2</v>
      </c>
      <c r="AJ18" s="236" t="str">
        <f t="shared" si="15"/>
        <v>Significativa</v>
      </c>
      <c r="AK18" s="229" t="str">
        <f t="shared" si="16"/>
        <v>Disminución</v>
      </c>
    </row>
    <row r="19" spans="1:37" x14ac:dyDescent="0.2">
      <c r="A19" s="53"/>
      <c r="B19" s="50" t="s">
        <v>60</v>
      </c>
      <c r="C19" s="286">
        <v>32.071296691894531</v>
      </c>
      <c r="D19" s="287">
        <v>1.9249744415283203</v>
      </c>
      <c r="E19" s="286">
        <v>35.254501342773438</v>
      </c>
      <c r="F19" s="287">
        <v>1.8444451093673706</v>
      </c>
      <c r="G19" s="68"/>
      <c r="H19" s="283">
        <f t="shared" si="0"/>
        <v>3.1832046508789062</v>
      </c>
      <c r="I19" s="312">
        <f t="shared" si="1"/>
        <v>2.6659903154374889</v>
      </c>
      <c r="J19" s="312">
        <f t="shared" si="2"/>
        <v>1.1940045815044691</v>
      </c>
      <c r="K19" s="315">
        <f t="shared" si="3"/>
        <v>0.1162380879522309</v>
      </c>
      <c r="L19" s="234" t="str">
        <f t="shared" si="4"/>
        <v>No significativa</v>
      </c>
      <c r="M19" s="227" t="str">
        <f t="shared" si="5"/>
        <v>Sin cambio</v>
      </c>
      <c r="N19" s="53"/>
      <c r="O19" s="286">
        <v>25.439733505249023</v>
      </c>
      <c r="P19" s="287">
        <v>1.3287793397903442</v>
      </c>
      <c r="Q19" s="286">
        <v>31.570547103881836</v>
      </c>
      <c r="R19" s="287">
        <v>1.6054849624633789</v>
      </c>
      <c r="S19" s="68"/>
      <c r="T19" s="283">
        <f t="shared" si="6"/>
        <v>6.1308135986328125</v>
      </c>
      <c r="U19" s="312">
        <f t="shared" si="7"/>
        <v>2.0840433053441334</v>
      </c>
      <c r="V19" s="312">
        <f t="shared" si="8"/>
        <v>2.9417880055138514</v>
      </c>
      <c r="W19" s="315">
        <f t="shared" si="9"/>
        <v>1.6316161939539109E-3</v>
      </c>
      <c r="X19" s="236" t="str">
        <f t="shared" si="10"/>
        <v>Significativa</v>
      </c>
      <c r="Y19" s="229" t="str">
        <f t="shared" si="11"/>
        <v>Aumento</v>
      </c>
      <c r="Z19" s="53"/>
      <c r="AA19" s="286">
        <v>6.6315665245056152</v>
      </c>
      <c r="AB19" s="287">
        <v>1.4703857898712158</v>
      </c>
      <c r="AC19" s="286">
        <v>3.6839544773101807</v>
      </c>
      <c r="AD19" s="287">
        <v>0.71554434299468994</v>
      </c>
      <c r="AE19" s="54"/>
      <c r="AF19" s="283">
        <f t="shared" si="12"/>
        <v>-2.9476120471954346</v>
      </c>
      <c r="AG19" s="312">
        <f t="shared" si="13"/>
        <v>1.6352486287555486</v>
      </c>
      <c r="AH19" s="312">
        <f t="shared" si="14"/>
        <v>-1.8025467169714837</v>
      </c>
      <c r="AI19" s="315">
        <f t="shared" si="17"/>
        <v>3.5729715765215393E-2</v>
      </c>
      <c r="AJ19" s="236" t="str">
        <f t="shared" si="15"/>
        <v>Significativa</v>
      </c>
      <c r="AK19" s="229" t="str">
        <f t="shared" si="16"/>
        <v>Disminución</v>
      </c>
    </row>
    <row r="20" spans="1:37" x14ac:dyDescent="0.2">
      <c r="A20" s="53"/>
      <c r="B20" s="50" t="s">
        <v>59</v>
      </c>
      <c r="C20" s="286">
        <v>27.613290786743164</v>
      </c>
      <c r="D20" s="287">
        <v>1.101900577545166</v>
      </c>
      <c r="E20" s="286">
        <v>28.905750274658203</v>
      </c>
      <c r="F20" s="287">
        <v>1.5027120113372803</v>
      </c>
      <c r="G20" s="68"/>
      <c r="H20" s="283">
        <f t="shared" si="0"/>
        <v>1.2924594879150391</v>
      </c>
      <c r="I20" s="312">
        <f t="shared" si="1"/>
        <v>1.8634184371234779</v>
      </c>
      <c r="J20" s="312">
        <f t="shared" si="2"/>
        <v>0.69359595363357207</v>
      </c>
      <c r="K20" s="315">
        <f t="shared" si="3"/>
        <v>0.24396781601572082</v>
      </c>
      <c r="L20" s="234" t="str">
        <f t="shared" si="4"/>
        <v>No significativa</v>
      </c>
      <c r="M20" s="227" t="str">
        <f t="shared" si="5"/>
        <v>Sin cambio</v>
      </c>
      <c r="N20" s="53"/>
      <c r="O20" s="286">
        <v>25.495975494384766</v>
      </c>
      <c r="P20" s="287">
        <v>1.0339139699935913</v>
      </c>
      <c r="Q20" s="286">
        <v>26.450544357299805</v>
      </c>
      <c r="R20" s="287">
        <v>1.3846731185913086</v>
      </c>
      <c r="S20" s="68"/>
      <c r="T20" s="283">
        <f t="shared" si="6"/>
        <v>0.95456886291503906</v>
      </c>
      <c r="U20" s="312">
        <f t="shared" si="7"/>
        <v>1.7280907796459331</v>
      </c>
      <c r="V20" s="312">
        <f t="shared" si="8"/>
        <v>0.55238351720771284</v>
      </c>
      <c r="W20" s="315">
        <f t="shared" si="9"/>
        <v>0.29034281053495214</v>
      </c>
      <c r="X20" s="236" t="str">
        <f t="shared" si="10"/>
        <v>No significativa</v>
      </c>
      <c r="Y20" s="229" t="str">
        <f t="shared" si="11"/>
        <v>Sin cambio</v>
      </c>
      <c r="Z20" s="53"/>
      <c r="AA20" s="286">
        <v>2.117314338684082</v>
      </c>
      <c r="AB20" s="287">
        <v>0.37948364019393921</v>
      </c>
      <c r="AC20" s="286">
        <v>2.4552052021026611</v>
      </c>
      <c r="AD20" s="287">
        <v>0.47824326157569885</v>
      </c>
      <c r="AE20" s="54"/>
      <c r="AF20" s="283">
        <f t="shared" si="12"/>
        <v>0.3378908634185791</v>
      </c>
      <c r="AG20" s="312">
        <f t="shared" si="13"/>
        <v>0.61051163004270892</v>
      </c>
      <c r="AH20" s="312">
        <f t="shared" si="14"/>
        <v>0.55345524440696015</v>
      </c>
      <c r="AI20" s="315">
        <f t="shared" si="17"/>
        <v>0.28997585952779314</v>
      </c>
      <c r="AJ20" s="236" t="str">
        <f t="shared" si="15"/>
        <v>No significativa</v>
      </c>
      <c r="AK20" s="229" t="str">
        <f t="shared" si="16"/>
        <v>Sin cambio</v>
      </c>
    </row>
    <row r="21" spans="1:37" x14ac:dyDescent="0.2">
      <c r="A21" s="53"/>
      <c r="B21" s="50" t="s">
        <v>58</v>
      </c>
      <c r="C21" s="286">
        <v>48.437835693359375</v>
      </c>
      <c r="D21" s="287">
        <v>2.3797881603240967</v>
      </c>
      <c r="E21" s="286">
        <v>49.973415374755859</v>
      </c>
      <c r="F21" s="287">
        <v>1.4758200645446777</v>
      </c>
      <c r="G21" s="68"/>
      <c r="H21" s="283">
        <f t="shared" si="0"/>
        <v>1.5355796813964844</v>
      </c>
      <c r="I21" s="312">
        <f t="shared" si="1"/>
        <v>2.8002565152020278</v>
      </c>
      <c r="J21" s="312">
        <f t="shared" si="2"/>
        <v>0.54837107709959143</v>
      </c>
      <c r="K21" s="315">
        <f t="shared" si="3"/>
        <v>0.29171856595490619</v>
      </c>
      <c r="L21" s="234" t="str">
        <f t="shared" si="4"/>
        <v>No significativa</v>
      </c>
      <c r="M21" s="227" t="str">
        <f t="shared" si="5"/>
        <v>Sin cambio</v>
      </c>
      <c r="N21" s="53"/>
      <c r="O21" s="286">
        <v>37.030765533447266</v>
      </c>
      <c r="P21" s="287">
        <v>2.1487691402435303</v>
      </c>
      <c r="Q21" s="286">
        <v>42.726497650146484</v>
      </c>
      <c r="R21" s="287">
        <v>1.1453250646591187</v>
      </c>
      <c r="S21" s="68"/>
      <c r="T21" s="283">
        <f t="shared" si="6"/>
        <v>5.6957321166992188</v>
      </c>
      <c r="U21" s="312">
        <f t="shared" si="7"/>
        <v>2.4349493468652144</v>
      </c>
      <c r="V21" s="312">
        <f t="shared" si="8"/>
        <v>2.3391583582763142</v>
      </c>
      <c r="W21" s="315">
        <f t="shared" si="9"/>
        <v>9.6636196602383206E-3</v>
      </c>
      <c r="X21" s="236" t="str">
        <f t="shared" si="10"/>
        <v>Significativa</v>
      </c>
      <c r="Y21" s="229" t="str">
        <f t="shared" si="11"/>
        <v>Aumento</v>
      </c>
      <c r="Z21" s="53"/>
      <c r="AA21" s="286">
        <v>11.407071113586426</v>
      </c>
      <c r="AB21" s="287">
        <v>1.9192755222320557</v>
      </c>
      <c r="AC21" s="286">
        <v>7.2469167709350586</v>
      </c>
      <c r="AD21" s="287">
        <v>0.92414951324462891</v>
      </c>
      <c r="AE21" s="54"/>
      <c r="AF21" s="283">
        <f t="shared" si="12"/>
        <v>-4.1601543426513672</v>
      </c>
      <c r="AG21" s="312">
        <f t="shared" si="13"/>
        <v>2.1301809437391497</v>
      </c>
      <c r="AH21" s="312">
        <f t="shared" si="14"/>
        <v>-1.9529582005127528</v>
      </c>
      <c r="AI21" s="315">
        <f t="shared" si="17"/>
        <v>2.5412274183853879E-2</v>
      </c>
      <c r="AJ21" s="236" t="str">
        <f t="shared" si="15"/>
        <v>Significativa</v>
      </c>
      <c r="AK21" s="229" t="str">
        <f t="shared" si="16"/>
        <v>Disminución</v>
      </c>
    </row>
    <row r="22" spans="1:37" x14ac:dyDescent="0.2">
      <c r="A22" s="53"/>
      <c r="B22" s="50" t="s">
        <v>57</v>
      </c>
      <c r="C22" s="286">
        <v>44.058456420898438</v>
      </c>
      <c r="D22" s="287">
        <v>2.0063393115997314</v>
      </c>
      <c r="E22" s="286">
        <v>44.361000061035156</v>
      </c>
      <c r="F22" s="287">
        <v>1.6637289524078369</v>
      </c>
      <c r="G22" s="68"/>
      <c r="H22" s="283">
        <f t="shared" si="0"/>
        <v>0.30254364013671875</v>
      </c>
      <c r="I22" s="312">
        <f t="shared" si="1"/>
        <v>2.6064135244336351</v>
      </c>
      <c r="J22" s="312">
        <f t="shared" si="2"/>
        <v>0.11607660768352576</v>
      </c>
      <c r="K22" s="315">
        <f t="shared" si="3"/>
        <v>0.45379591392029395</v>
      </c>
      <c r="L22" s="234" t="str">
        <f t="shared" si="4"/>
        <v>No significativa</v>
      </c>
      <c r="M22" s="227" t="str">
        <f t="shared" si="5"/>
        <v>Sin cambio</v>
      </c>
      <c r="N22" s="53"/>
      <c r="O22" s="286">
        <v>36.188774108886719</v>
      </c>
      <c r="P22" s="287">
        <v>1.7193005084991455</v>
      </c>
      <c r="Q22" s="286">
        <v>38.110084533691406</v>
      </c>
      <c r="R22" s="287">
        <v>1.4921952486038208</v>
      </c>
      <c r="S22" s="68"/>
      <c r="T22" s="283">
        <f t="shared" si="6"/>
        <v>1.9213104248046875</v>
      </c>
      <c r="U22" s="312">
        <f t="shared" si="7"/>
        <v>2.2765414335085663</v>
      </c>
      <c r="V22" s="312">
        <f t="shared" si="8"/>
        <v>0.84396022691473582</v>
      </c>
      <c r="W22" s="315">
        <f t="shared" si="9"/>
        <v>0.19934581563640486</v>
      </c>
      <c r="X22" s="236" t="str">
        <f t="shared" si="10"/>
        <v>No significativa</v>
      </c>
      <c r="Y22" s="229" t="str">
        <f t="shared" si="11"/>
        <v>Sin cambio</v>
      </c>
      <c r="Z22" s="53"/>
      <c r="AA22" s="286">
        <v>7.8696856498718262</v>
      </c>
      <c r="AB22" s="287">
        <v>0.8371586799621582</v>
      </c>
      <c r="AC22" s="286">
        <v>6.2509117126464844</v>
      </c>
      <c r="AD22" s="287">
        <v>0.95760327577590942</v>
      </c>
      <c r="AE22" s="54"/>
      <c r="AF22" s="283">
        <f t="shared" si="12"/>
        <v>-1.6187739372253418</v>
      </c>
      <c r="AG22" s="312">
        <f t="shared" si="13"/>
        <v>1.2719428796973298</v>
      </c>
      <c r="AH22" s="312">
        <f t="shared" si="14"/>
        <v>-1.2726781705877732</v>
      </c>
      <c r="AI22" s="315">
        <f t="shared" si="17"/>
        <v>0.10156613345295327</v>
      </c>
      <c r="AJ22" s="236" t="str">
        <f t="shared" si="15"/>
        <v>No significativa</v>
      </c>
      <c r="AK22" s="229" t="str">
        <f t="shared" si="16"/>
        <v>Sin cambio</v>
      </c>
    </row>
    <row r="23" spans="1:37" x14ac:dyDescent="0.2">
      <c r="A23" s="53"/>
      <c r="B23" s="50" t="s">
        <v>56</v>
      </c>
      <c r="C23" s="286">
        <v>68.328964233398437</v>
      </c>
      <c r="D23" s="287">
        <v>1.7434560060501099</v>
      </c>
      <c r="E23" s="286">
        <v>69.48431396484375</v>
      </c>
      <c r="F23" s="287">
        <v>1.8661551475524902</v>
      </c>
      <c r="G23" s="68"/>
      <c r="H23" s="283">
        <f t="shared" si="0"/>
        <v>1.1553497314453125</v>
      </c>
      <c r="I23" s="312">
        <f t="shared" si="1"/>
        <v>2.5538547099960205</v>
      </c>
      <c r="J23" s="312">
        <f t="shared" si="2"/>
        <v>0.4523944635233822</v>
      </c>
      <c r="K23" s="315">
        <f t="shared" si="3"/>
        <v>0.32549241737405721</v>
      </c>
      <c r="L23" s="234" t="str">
        <f t="shared" si="4"/>
        <v>No significativa</v>
      </c>
      <c r="M23" s="227" t="str">
        <f t="shared" si="5"/>
        <v>Sin cambio</v>
      </c>
      <c r="N23" s="53"/>
      <c r="O23" s="286">
        <v>36.989253997802734</v>
      </c>
      <c r="P23" s="287">
        <v>1.4665857553482056</v>
      </c>
      <c r="Q23" s="286">
        <v>41.125301361083984</v>
      </c>
      <c r="R23" s="287">
        <v>1.5436758995056152</v>
      </c>
      <c r="S23" s="68"/>
      <c r="T23" s="283">
        <f t="shared" si="6"/>
        <v>4.13604736328125</v>
      </c>
      <c r="U23" s="312">
        <f t="shared" si="7"/>
        <v>2.1292743037252708</v>
      </c>
      <c r="V23" s="312">
        <f t="shared" si="8"/>
        <v>1.9424680775253007</v>
      </c>
      <c r="W23" s="315">
        <f t="shared" si="9"/>
        <v>2.6040230412989196E-2</v>
      </c>
      <c r="X23" s="236" t="str">
        <f t="shared" si="10"/>
        <v>Significativa</v>
      </c>
      <c r="Y23" s="229" t="str">
        <f t="shared" si="11"/>
        <v>Aumento</v>
      </c>
      <c r="Z23" s="53"/>
      <c r="AA23" s="286">
        <v>31.33970832824707</v>
      </c>
      <c r="AB23" s="287">
        <v>2.0787532329559326</v>
      </c>
      <c r="AC23" s="286">
        <v>28.359014511108398</v>
      </c>
      <c r="AD23" s="287">
        <v>2.0147871971130371</v>
      </c>
      <c r="AE23" s="54"/>
      <c r="AF23" s="283">
        <f t="shared" si="12"/>
        <v>-2.9806938171386719</v>
      </c>
      <c r="AG23" s="312">
        <f t="shared" si="13"/>
        <v>2.8949235660333676</v>
      </c>
      <c r="AH23" s="312">
        <f t="shared" si="14"/>
        <v>-1.0296278119780644</v>
      </c>
      <c r="AI23" s="315">
        <f t="shared" si="17"/>
        <v>0.15159237718440982</v>
      </c>
      <c r="AJ23" s="236" t="str">
        <f t="shared" si="15"/>
        <v>No significativa</v>
      </c>
      <c r="AK23" s="229" t="str">
        <f t="shared" si="16"/>
        <v>Sin cambio</v>
      </c>
    </row>
    <row r="24" spans="1:37" x14ac:dyDescent="0.2">
      <c r="A24" s="53"/>
      <c r="B24" s="50" t="s">
        <v>55</v>
      </c>
      <c r="C24" s="286">
        <v>55.181789398193359</v>
      </c>
      <c r="D24" s="287">
        <v>2.6251630783081055</v>
      </c>
      <c r="E24" s="286">
        <v>52.687728881835938</v>
      </c>
      <c r="F24" s="287">
        <v>1.951350212097168</v>
      </c>
      <c r="G24" s="68"/>
      <c r="H24" s="283">
        <f t="shared" si="0"/>
        <v>-2.4940605163574219</v>
      </c>
      <c r="I24" s="312">
        <f t="shared" si="1"/>
        <v>3.2709706262765108</v>
      </c>
      <c r="J24" s="312">
        <f t="shared" si="2"/>
        <v>-0.76248331193255636</v>
      </c>
      <c r="K24" s="315">
        <f t="shared" si="3"/>
        <v>0.22288579972451913</v>
      </c>
      <c r="L24" s="234" t="str">
        <f t="shared" si="4"/>
        <v>No significativa</v>
      </c>
      <c r="M24" s="227" t="str">
        <f t="shared" si="5"/>
        <v>Sin cambio</v>
      </c>
      <c r="N24" s="53"/>
      <c r="O24" s="286">
        <v>39.962371826171875</v>
      </c>
      <c r="P24" s="287">
        <v>1.6182869672775269</v>
      </c>
      <c r="Q24" s="286">
        <v>44.369537353515625</v>
      </c>
      <c r="R24" s="287">
        <v>1.7534030675888062</v>
      </c>
      <c r="S24" s="68"/>
      <c r="T24" s="283">
        <f t="shared" si="6"/>
        <v>4.40716552734375</v>
      </c>
      <c r="U24" s="312">
        <f t="shared" si="7"/>
        <v>2.3860584707609598</v>
      </c>
      <c r="V24" s="312">
        <f t="shared" si="8"/>
        <v>1.8470484195377745</v>
      </c>
      <c r="W24" s="315">
        <f t="shared" si="9"/>
        <v>3.237006154954325E-2</v>
      </c>
      <c r="X24" s="236" t="str">
        <f t="shared" si="10"/>
        <v>Significativa</v>
      </c>
      <c r="Y24" s="229" t="str">
        <f t="shared" si="11"/>
        <v>Aumento</v>
      </c>
      <c r="Z24" s="53"/>
      <c r="AA24" s="286">
        <v>15.219415664672852</v>
      </c>
      <c r="AB24" s="287">
        <v>2.181032657623291</v>
      </c>
      <c r="AC24" s="286">
        <v>8.3181924819946289</v>
      </c>
      <c r="AD24" s="287">
        <v>1.0003566741943359</v>
      </c>
      <c r="AE24" s="54"/>
      <c r="AF24" s="283">
        <f t="shared" si="12"/>
        <v>-6.9012231826782227</v>
      </c>
      <c r="AG24" s="312">
        <f t="shared" si="13"/>
        <v>2.3995034755599893</v>
      </c>
      <c r="AH24" s="312">
        <f t="shared" si="14"/>
        <v>-2.8761046828938786</v>
      </c>
      <c r="AI24" s="315">
        <f t="shared" si="17"/>
        <v>2.0130808091334326E-3</v>
      </c>
      <c r="AJ24" s="236" t="str">
        <f t="shared" si="15"/>
        <v>Significativa</v>
      </c>
      <c r="AK24" s="229" t="str">
        <f t="shared" si="16"/>
        <v>Disminución</v>
      </c>
    </row>
    <row r="25" spans="1:37" x14ac:dyDescent="0.2">
      <c r="A25" s="53"/>
      <c r="B25" s="50" t="s">
        <v>54</v>
      </c>
      <c r="C25" s="286">
        <v>36.693008422851562</v>
      </c>
      <c r="D25" s="287">
        <v>1.5351200103759766</v>
      </c>
      <c r="E25" s="286">
        <v>39.756156921386719</v>
      </c>
      <c r="F25" s="287">
        <v>1.9297713041305542</v>
      </c>
      <c r="G25" s="68"/>
      <c r="H25" s="283">
        <f t="shared" si="0"/>
        <v>3.0631484985351562</v>
      </c>
      <c r="I25" s="312">
        <f t="shared" si="1"/>
        <v>2.4658894404458764</v>
      </c>
      <c r="J25" s="312">
        <f t="shared" si="2"/>
        <v>1.2422083684259928</v>
      </c>
      <c r="K25" s="315">
        <f t="shared" si="3"/>
        <v>0.10707984643349189</v>
      </c>
      <c r="L25" s="234" t="str">
        <f t="shared" si="4"/>
        <v>No significativa</v>
      </c>
      <c r="M25" s="227" t="str">
        <f t="shared" si="5"/>
        <v>Sin cambio</v>
      </c>
      <c r="N25" s="53"/>
      <c r="O25" s="286">
        <v>32.287368774414062</v>
      </c>
      <c r="P25" s="287">
        <v>1.4086732864379883</v>
      </c>
      <c r="Q25" s="286">
        <v>34.347263336181641</v>
      </c>
      <c r="R25" s="287">
        <v>1.7092175483703613</v>
      </c>
      <c r="S25" s="68"/>
      <c r="T25" s="283">
        <f t="shared" si="6"/>
        <v>2.0598945617675781</v>
      </c>
      <c r="U25" s="312">
        <f t="shared" si="7"/>
        <v>2.2149006875210433</v>
      </c>
      <c r="V25" s="312">
        <f t="shared" si="8"/>
        <v>0.93001666999031418</v>
      </c>
      <c r="W25" s="315">
        <f t="shared" si="9"/>
        <v>0.17618122674250358</v>
      </c>
      <c r="X25" s="236" t="str">
        <f t="shared" si="10"/>
        <v>No significativa</v>
      </c>
      <c r="Y25" s="229" t="str">
        <f t="shared" si="11"/>
        <v>Sin cambio</v>
      </c>
      <c r="Z25" s="53"/>
      <c r="AA25" s="286">
        <v>4.4056396484375</v>
      </c>
      <c r="AB25" s="287">
        <v>0.53710818290710449</v>
      </c>
      <c r="AC25" s="286">
        <v>5.4088907241821289</v>
      </c>
      <c r="AD25" s="287">
        <v>0.70634365081787109</v>
      </c>
      <c r="AE25" s="54"/>
      <c r="AF25" s="283">
        <f t="shared" si="12"/>
        <v>1.0032510757446289</v>
      </c>
      <c r="AG25" s="312">
        <f t="shared" si="13"/>
        <v>0.88735931459386297</v>
      </c>
      <c r="AH25" s="312">
        <f t="shared" si="14"/>
        <v>1.130602969107062</v>
      </c>
      <c r="AI25" s="315">
        <f t="shared" si="17"/>
        <v>0.12911111863749491</v>
      </c>
      <c r="AJ25" s="236" t="str">
        <f t="shared" si="15"/>
        <v>No significativa</v>
      </c>
      <c r="AK25" s="229" t="str">
        <f t="shared" si="16"/>
        <v>Sin cambio</v>
      </c>
    </row>
    <row r="26" spans="1:37" x14ac:dyDescent="0.2">
      <c r="A26" s="53"/>
      <c r="B26" s="50" t="s">
        <v>53</v>
      </c>
      <c r="C26" s="286">
        <v>43.565631866455078</v>
      </c>
      <c r="D26" s="287">
        <v>1.3876044750213623</v>
      </c>
      <c r="E26" s="286">
        <v>45.217857360839844</v>
      </c>
      <c r="F26" s="287">
        <v>1.7099136114120483</v>
      </c>
      <c r="G26" s="68"/>
      <c r="H26" s="283">
        <f t="shared" si="0"/>
        <v>1.6522254943847656</v>
      </c>
      <c r="I26" s="312">
        <f t="shared" si="1"/>
        <v>2.2021014367170975</v>
      </c>
      <c r="J26" s="312">
        <f t="shared" si="2"/>
        <v>0.75029490778041119</v>
      </c>
      <c r="K26" s="315">
        <f t="shared" si="3"/>
        <v>0.22653855442700421</v>
      </c>
      <c r="L26" s="234" t="str">
        <f t="shared" si="4"/>
        <v>No significativa</v>
      </c>
      <c r="M26" s="227" t="str">
        <f t="shared" si="5"/>
        <v>Sin cambio</v>
      </c>
      <c r="N26" s="53"/>
      <c r="O26" s="286">
        <v>36.641357421875</v>
      </c>
      <c r="P26" s="287">
        <v>1.20765221118927</v>
      </c>
      <c r="Q26" s="286">
        <v>39.466129302978516</v>
      </c>
      <c r="R26" s="287">
        <v>1.5380045175552368</v>
      </c>
      <c r="S26" s="68"/>
      <c r="T26" s="283">
        <f t="shared" si="6"/>
        <v>2.8247718811035156</v>
      </c>
      <c r="U26" s="312">
        <f t="shared" si="7"/>
        <v>1.955474816818322</v>
      </c>
      <c r="V26" s="312">
        <f t="shared" si="8"/>
        <v>1.4445452617485472</v>
      </c>
      <c r="W26" s="315">
        <f t="shared" si="9"/>
        <v>7.4292828769855435E-2</v>
      </c>
      <c r="X26" s="236" t="str">
        <f t="shared" si="10"/>
        <v>No significativa</v>
      </c>
      <c r="Y26" s="229" t="str">
        <f t="shared" si="11"/>
        <v>Sin cambio</v>
      </c>
      <c r="Z26" s="53"/>
      <c r="AA26" s="286">
        <v>6.9242758750915527</v>
      </c>
      <c r="AB26" s="287">
        <v>0.75878679752349854</v>
      </c>
      <c r="AC26" s="286">
        <v>5.7517299652099609</v>
      </c>
      <c r="AD26" s="287">
        <v>0.895885169506073</v>
      </c>
      <c r="AE26" s="54"/>
      <c r="AF26" s="283">
        <f t="shared" si="12"/>
        <v>-1.1725459098815918</v>
      </c>
      <c r="AG26" s="312">
        <f t="shared" si="13"/>
        <v>1.1740390287536833</v>
      </c>
      <c r="AH26" s="312">
        <f t="shared" si="14"/>
        <v>-0.99872822041216425</v>
      </c>
      <c r="AI26" s="315">
        <f t="shared" si="17"/>
        <v>0.15896318304424784</v>
      </c>
      <c r="AJ26" s="236" t="str">
        <f t="shared" si="15"/>
        <v>No significativa</v>
      </c>
      <c r="AK26" s="229" t="str">
        <f t="shared" si="16"/>
        <v>Sin cambio</v>
      </c>
    </row>
    <row r="27" spans="1:37" x14ac:dyDescent="0.2">
      <c r="A27" s="53"/>
      <c r="B27" s="50" t="s">
        <v>52</v>
      </c>
      <c r="C27" s="286">
        <v>55.461650848388672</v>
      </c>
      <c r="D27" s="287">
        <v>2.2846291065216064</v>
      </c>
      <c r="E27" s="286">
        <v>54.35662841796875</v>
      </c>
      <c r="F27" s="287">
        <v>2.1000626087188721</v>
      </c>
      <c r="G27" s="68"/>
      <c r="H27" s="283">
        <f t="shared" si="0"/>
        <v>-1.1050224304199219</v>
      </c>
      <c r="I27" s="312">
        <f t="shared" si="1"/>
        <v>3.1031907957624565</v>
      </c>
      <c r="J27" s="312">
        <f t="shared" si="2"/>
        <v>-0.35609232662357682</v>
      </c>
      <c r="K27" s="315">
        <f t="shared" si="3"/>
        <v>0.36088571178414597</v>
      </c>
      <c r="L27" s="234" t="str">
        <f t="shared" si="4"/>
        <v>No significativa</v>
      </c>
      <c r="M27" s="227" t="str">
        <f t="shared" si="5"/>
        <v>Sin cambio</v>
      </c>
      <c r="N27" s="53"/>
      <c r="O27" s="286">
        <v>40.330661773681641</v>
      </c>
      <c r="P27" s="287">
        <v>1.7270876169204712</v>
      </c>
      <c r="Q27" s="286">
        <v>41.020408630371094</v>
      </c>
      <c r="R27" s="287">
        <v>1.7648991346359253</v>
      </c>
      <c r="S27" s="68"/>
      <c r="T27" s="283">
        <f t="shared" si="6"/>
        <v>0.68974685668945313</v>
      </c>
      <c r="U27" s="312">
        <f t="shared" si="7"/>
        <v>2.4693522616181496</v>
      </c>
      <c r="V27" s="312">
        <f t="shared" si="8"/>
        <v>0.27932298984247261</v>
      </c>
      <c r="W27" s="315">
        <f t="shared" si="9"/>
        <v>0.38999848239743873</v>
      </c>
      <c r="X27" s="236" t="str">
        <f t="shared" si="10"/>
        <v>No significativa</v>
      </c>
      <c r="Y27" s="229" t="str">
        <f t="shared" si="11"/>
        <v>Sin cambio</v>
      </c>
      <c r="Z27" s="53"/>
      <c r="AA27" s="286">
        <v>15.130989074707031</v>
      </c>
      <c r="AB27" s="287">
        <v>1.3816769123077393</v>
      </c>
      <c r="AC27" s="286">
        <v>13.33621883392334</v>
      </c>
      <c r="AD27" s="287">
        <v>1.4174025058746338</v>
      </c>
      <c r="AE27" s="54"/>
      <c r="AF27" s="283">
        <f t="shared" si="12"/>
        <v>-1.7947702407836914</v>
      </c>
      <c r="AG27" s="312">
        <f t="shared" si="13"/>
        <v>1.9794092436037423</v>
      </c>
      <c r="AH27" s="312">
        <f t="shared" si="14"/>
        <v>-0.90672014722741501</v>
      </c>
      <c r="AI27" s="315">
        <f t="shared" si="17"/>
        <v>0.18227740323483613</v>
      </c>
      <c r="AJ27" s="236" t="str">
        <f t="shared" si="15"/>
        <v>No significativa</v>
      </c>
      <c r="AK27" s="229" t="str">
        <f t="shared" si="16"/>
        <v>Sin cambio</v>
      </c>
    </row>
    <row r="28" spans="1:37" x14ac:dyDescent="0.2">
      <c r="A28" s="53"/>
      <c r="B28" s="50" t="s">
        <v>51</v>
      </c>
      <c r="C28" s="286">
        <v>48.826377868652344</v>
      </c>
      <c r="D28" s="287">
        <v>1.6358954906463623</v>
      </c>
      <c r="E28" s="286">
        <v>45.250911712646484</v>
      </c>
      <c r="F28" s="287">
        <v>1.8276693820953369</v>
      </c>
      <c r="G28" s="68"/>
      <c r="H28" s="283">
        <f t="shared" si="0"/>
        <v>-3.5754661560058594</v>
      </c>
      <c r="I28" s="312">
        <f t="shared" si="1"/>
        <v>2.4528614772477173</v>
      </c>
      <c r="J28" s="312">
        <f t="shared" si="2"/>
        <v>-1.4576714540022795</v>
      </c>
      <c r="K28" s="315">
        <f t="shared" si="3"/>
        <v>7.2465561941056342E-2</v>
      </c>
      <c r="L28" s="234" t="str">
        <f t="shared" si="4"/>
        <v>No significativa</v>
      </c>
      <c r="M28" s="227" t="str">
        <f t="shared" si="5"/>
        <v>Sin cambio</v>
      </c>
      <c r="N28" s="53"/>
      <c r="O28" s="286">
        <v>40.936653137207031</v>
      </c>
      <c r="P28" s="287">
        <v>1.4889506101608276</v>
      </c>
      <c r="Q28" s="286">
        <v>40.037494659423828</v>
      </c>
      <c r="R28" s="287">
        <v>1.6861550807952881</v>
      </c>
      <c r="S28" s="68"/>
      <c r="T28" s="283">
        <f t="shared" si="6"/>
        <v>-0.89915847778320313</v>
      </c>
      <c r="U28" s="312">
        <f t="shared" si="7"/>
        <v>2.2494650199525363</v>
      </c>
      <c r="V28" s="312">
        <f t="shared" si="8"/>
        <v>-0.39972103135979209</v>
      </c>
      <c r="W28" s="315">
        <f t="shared" si="9"/>
        <v>0.34468099994084034</v>
      </c>
      <c r="X28" s="236" t="str">
        <f t="shared" si="10"/>
        <v>No significativa</v>
      </c>
      <c r="Y28" s="229" t="str">
        <f t="shared" si="11"/>
        <v>Sin cambio</v>
      </c>
      <c r="Z28" s="53"/>
      <c r="AA28" s="286">
        <v>7.8897223472595215</v>
      </c>
      <c r="AB28" s="287">
        <v>0.81672894954681396</v>
      </c>
      <c r="AC28" s="286">
        <v>5.2134184837341309</v>
      </c>
      <c r="AD28" s="287">
        <v>0.70033568143844604</v>
      </c>
      <c r="AE28" s="54"/>
      <c r="AF28" s="283">
        <f t="shared" si="12"/>
        <v>-2.6763038635253906</v>
      </c>
      <c r="AG28" s="312">
        <f t="shared" si="13"/>
        <v>1.07587928863962</v>
      </c>
      <c r="AH28" s="312">
        <f t="shared" si="14"/>
        <v>-2.4875503151560845</v>
      </c>
      <c r="AI28" s="315">
        <f t="shared" si="17"/>
        <v>6.431312871896318E-3</v>
      </c>
      <c r="AJ28" s="236" t="str">
        <f t="shared" si="15"/>
        <v>Significativa</v>
      </c>
      <c r="AK28" s="229" t="str">
        <f t="shared" si="16"/>
        <v>Disminución</v>
      </c>
    </row>
    <row r="29" spans="1:37" x14ac:dyDescent="0.2">
      <c r="A29" s="53"/>
      <c r="B29" s="50" t="s">
        <v>50</v>
      </c>
      <c r="C29" s="286">
        <v>41.724689483642578</v>
      </c>
      <c r="D29" s="287">
        <v>1.789739727973938</v>
      </c>
      <c r="E29" s="286">
        <v>47.531612396240234</v>
      </c>
      <c r="F29" s="287">
        <v>1.791022777557373</v>
      </c>
      <c r="G29" s="68"/>
      <c r="H29" s="283">
        <f t="shared" si="0"/>
        <v>5.8069229125976563</v>
      </c>
      <c r="I29" s="312">
        <f t="shared" si="1"/>
        <v>2.5319816120220056</v>
      </c>
      <c r="J29" s="312">
        <f t="shared" si="2"/>
        <v>2.2934301280175284</v>
      </c>
      <c r="K29" s="315">
        <f t="shared" si="3"/>
        <v>1.0911626877394331E-2</v>
      </c>
      <c r="L29" s="234" t="str">
        <f t="shared" si="4"/>
        <v>Significativa</v>
      </c>
      <c r="M29" s="227" t="str">
        <f t="shared" si="5"/>
        <v>Aumento</v>
      </c>
      <c r="N29" s="53"/>
      <c r="O29" s="286">
        <v>35.695049285888672</v>
      </c>
      <c r="P29" s="287">
        <v>1.541755199432373</v>
      </c>
      <c r="Q29" s="286">
        <v>36.828506469726563</v>
      </c>
      <c r="R29" s="287">
        <v>1.863011360168457</v>
      </c>
      <c r="S29" s="68"/>
      <c r="T29" s="283">
        <f t="shared" si="6"/>
        <v>1.1334571838378906</v>
      </c>
      <c r="U29" s="312">
        <f t="shared" si="7"/>
        <v>2.4182267104416577</v>
      </c>
      <c r="V29" s="312">
        <f t="shared" si="8"/>
        <v>0.46871419414223547</v>
      </c>
      <c r="W29" s="315">
        <f t="shared" si="9"/>
        <v>0.31963696989048362</v>
      </c>
      <c r="X29" s="236" t="str">
        <f t="shared" si="10"/>
        <v>No significativa</v>
      </c>
      <c r="Y29" s="229" t="str">
        <f t="shared" si="11"/>
        <v>Sin cambio</v>
      </c>
      <c r="Z29" s="53"/>
      <c r="AA29" s="286">
        <v>6.0296378135681152</v>
      </c>
      <c r="AB29" s="287">
        <v>1.0352293252944946</v>
      </c>
      <c r="AC29" s="286">
        <v>10.703106880187988</v>
      </c>
      <c r="AD29" s="287">
        <v>2.5267674922943115</v>
      </c>
      <c r="AE29" s="54"/>
      <c r="AF29" s="283">
        <f t="shared" si="12"/>
        <v>4.673469066619873</v>
      </c>
      <c r="AG29" s="312">
        <f t="shared" si="13"/>
        <v>2.730614164627617</v>
      </c>
      <c r="AH29" s="312">
        <f t="shared" si="14"/>
        <v>1.711508395129566</v>
      </c>
      <c r="AI29" s="315">
        <f t="shared" si="17"/>
        <v>4.3493651380570153E-2</v>
      </c>
      <c r="AJ29" s="236" t="str">
        <f t="shared" si="15"/>
        <v>Significativa</v>
      </c>
      <c r="AK29" s="229" t="str">
        <f t="shared" si="16"/>
        <v>Aumento</v>
      </c>
    </row>
    <row r="30" spans="1:37" x14ac:dyDescent="0.2">
      <c r="A30" s="53"/>
      <c r="B30" s="50" t="s">
        <v>49</v>
      </c>
      <c r="C30" s="286">
        <v>21.365400314331055</v>
      </c>
      <c r="D30" s="287">
        <v>1.3563724756240845</v>
      </c>
      <c r="E30" s="286">
        <v>23.246786117553711</v>
      </c>
      <c r="F30" s="287">
        <v>1.5101895332336426</v>
      </c>
      <c r="G30" s="68"/>
      <c r="H30" s="283">
        <f t="shared" si="0"/>
        <v>1.8813858032226562</v>
      </c>
      <c r="I30" s="312">
        <f t="shared" si="1"/>
        <v>2.0298814544004915</v>
      </c>
      <c r="J30" s="312">
        <f t="shared" si="2"/>
        <v>0.92684516090537306</v>
      </c>
      <c r="K30" s="315">
        <f t="shared" si="3"/>
        <v>0.17700346666764277</v>
      </c>
      <c r="L30" s="234" t="str">
        <f t="shared" si="4"/>
        <v>No significativa</v>
      </c>
      <c r="M30" s="227" t="str">
        <f t="shared" si="5"/>
        <v>Sin cambio</v>
      </c>
      <c r="N30" s="53"/>
      <c r="O30" s="286">
        <v>18.767416000366211</v>
      </c>
      <c r="P30" s="287">
        <v>1.2891148328781128</v>
      </c>
      <c r="Q30" s="286">
        <v>20.846088409423828</v>
      </c>
      <c r="R30" s="287">
        <v>1.3201205730438232</v>
      </c>
      <c r="S30" s="68"/>
      <c r="T30" s="283">
        <f t="shared" si="6"/>
        <v>2.0786724090576172</v>
      </c>
      <c r="U30" s="312">
        <f t="shared" si="7"/>
        <v>1.845138309103119</v>
      </c>
      <c r="V30" s="312">
        <f t="shared" si="8"/>
        <v>1.1265672599188588</v>
      </c>
      <c r="W30" s="315">
        <f t="shared" si="9"/>
        <v>0.12996274406970443</v>
      </c>
      <c r="X30" s="236" t="str">
        <f t="shared" si="10"/>
        <v>No significativa</v>
      </c>
      <c r="Y30" s="229" t="str">
        <f t="shared" si="11"/>
        <v>Sin cambio</v>
      </c>
      <c r="Z30" s="53"/>
      <c r="AA30" s="286">
        <v>2.5979835987091064</v>
      </c>
      <c r="AB30" s="287">
        <v>0.53739196062088013</v>
      </c>
      <c r="AC30" s="286">
        <v>2.4006977081298828</v>
      </c>
      <c r="AD30" s="287">
        <v>0.44854381680488586</v>
      </c>
      <c r="AE30" s="54"/>
      <c r="AF30" s="283">
        <f t="shared" si="12"/>
        <v>-0.19728589057922363</v>
      </c>
      <c r="AG30" s="312">
        <f t="shared" si="13"/>
        <v>0.69998691054465334</v>
      </c>
      <c r="AH30" s="312">
        <f t="shared" si="14"/>
        <v>-0.28184225677265495</v>
      </c>
      <c r="AI30" s="315">
        <f t="shared" si="17"/>
        <v>0.389032233792239</v>
      </c>
      <c r="AJ30" s="236" t="str">
        <f t="shared" si="15"/>
        <v>No significativa</v>
      </c>
      <c r="AK30" s="229" t="str">
        <f t="shared" si="16"/>
        <v>Sin cambio</v>
      </c>
    </row>
    <row r="31" spans="1:37" x14ac:dyDescent="0.2">
      <c r="A31" s="53"/>
      <c r="B31" s="50" t="s">
        <v>48</v>
      </c>
      <c r="C31" s="286">
        <v>61.713634490966797</v>
      </c>
      <c r="D31" s="287">
        <v>2.676140308380127</v>
      </c>
      <c r="E31" s="286">
        <v>61.724079132080078</v>
      </c>
      <c r="F31" s="287">
        <v>2.3117053508758545</v>
      </c>
      <c r="G31" s="68"/>
      <c r="H31" s="283">
        <f t="shared" si="0"/>
        <v>1.044464111328125E-2</v>
      </c>
      <c r="I31" s="312">
        <f t="shared" si="1"/>
        <v>3.5363411288229729</v>
      </c>
      <c r="J31" s="312">
        <f t="shared" si="2"/>
        <v>2.9535162849964134E-3</v>
      </c>
      <c r="K31" s="315">
        <f t="shared" si="3"/>
        <v>0.49882171919113572</v>
      </c>
      <c r="L31" s="234" t="str">
        <f t="shared" si="4"/>
        <v>No significativa</v>
      </c>
      <c r="M31" s="227" t="str">
        <f t="shared" si="5"/>
        <v>Sin cambio</v>
      </c>
      <c r="N31" s="53"/>
      <c r="O31" s="286">
        <v>34.010276794433594</v>
      </c>
      <c r="P31" s="287">
        <v>1.7180773019790649</v>
      </c>
      <c r="Q31" s="286">
        <v>41.749515533447266</v>
      </c>
      <c r="R31" s="287">
        <v>1.771509051322937</v>
      </c>
      <c r="S31" s="68"/>
      <c r="T31" s="283">
        <f t="shared" si="6"/>
        <v>7.7392387390136719</v>
      </c>
      <c r="U31" s="312">
        <f t="shared" si="7"/>
        <v>2.4677994113166402</v>
      </c>
      <c r="V31" s="312">
        <f t="shared" si="8"/>
        <v>3.1360890611788301</v>
      </c>
      <c r="W31" s="315">
        <f t="shared" si="9"/>
        <v>8.5608599993436396E-4</v>
      </c>
      <c r="X31" s="236" t="str">
        <f t="shared" si="10"/>
        <v>Significativa</v>
      </c>
      <c r="Y31" s="229" t="str">
        <f t="shared" si="11"/>
        <v>Aumento</v>
      </c>
      <c r="Z31" s="53"/>
      <c r="AA31" s="286">
        <v>27.703357696533203</v>
      </c>
      <c r="AB31" s="287">
        <v>2.8880095481872559</v>
      </c>
      <c r="AC31" s="286">
        <v>19.97456169128418</v>
      </c>
      <c r="AD31" s="287">
        <v>2.2118701934814453</v>
      </c>
      <c r="AE31" s="54"/>
      <c r="AF31" s="283">
        <f t="shared" si="12"/>
        <v>-7.7287960052490234</v>
      </c>
      <c r="AG31" s="312">
        <f t="shared" si="13"/>
        <v>3.6377147913535501</v>
      </c>
      <c r="AH31" s="312">
        <f t="shared" si="14"/>
        <v>-2.1246294579276874</v>
      </c>
      <c r="AI31" s="315">
        <f t="shared" si="17"/>
        <v>1.6808771916401184E-2</v>
      </c>
      <c r="AJ31" s="236" t="str">
        <f t="shared" si="15"/>
        <v>Significativa</v>
      </c>
      <c r="AK31" s="229" t="str">
        <f t="shared" si="16"/>
        <v>Disminución</v>
      </c>
    </row>
    <row r="32" spans="1:37" x14ac:dyDescent="0.2">
      <c r="A32" s="53"/>
      <c r="B32" s="50" t="s">
        <v>47</v>
      </c>
      <c r="C32" s="286">
        <v>64.454360961914063</v>
      </c>
      <c r="D32" s="287">
        <v>1.7912449836730957</v>
      </c>
      <c r="E32" s="286">
        <v>64.377754211425781</v>
      </c>
      <c r="F32" s="287">
        <v>1.7943739891052246</v>
      </c>
      <c r="G32" s="68"/>
      <c r="H32" s="283">
        <f t="shared" si="0"/>
        <v>-7.660675048828125E-2</v>
      </c>
      <c r="I32" s="312">
        <f t="shared" si="1"/>
        <v>2.5354164557940821</v>
      </c>
      <c r="J32" s="312">
        <f t="shared" si="2"/>
        <v>-3.0214661703096158E-2</v>
      </c>
      <c r="K32" s="315">
        <f t="shared" si="3"/>
        <v>0.48794792776108253</v>
      </c>
      <c r="L32" s="234" t="str">
        <f t="shared" si="4"/>
        <v>No significativa</v>
      </c>
      <c r="M32" s="227" t="str">
        <f t="shared" si="5"/>
        <v>Sin cambio</v>
      </c>
      <c r="N32" s="53"/>
      <c r="O32" s="286">
        <v>46.238063812255859</v>
      </c>
      <c r="P32" s="287">
        <v>1.7533884048461914</v>
      </c>
      <c r="Q32" s="286">
        <v>48.166591644287109</v>
      </c>
      <c r="R32" s="287">
        <v>1.7811533212661743</v>
      </c>
      <c r="S32" s="68"/>
      <c r="T32" s="283">
        <f t="shared" si="6"/>
        <v>1.92852783203125</v>
      </c>
      <c r="U32" s="312">
        <f t="shared" si="7"/>
        <v>2.4993755324293696</v>
      </c>
      <c r="V32" s="312">
        <f t="shared" si="8"/>
        <v>0.77160386945003778</v>
      </c>
      <c r="W32" s="315">
        <f t="shared" si="9"/>
        <v>0.22017454089836486</v>
      </c>
      <c r="X32" s="236" t="str">
        <f t="shared" si="10"/>
        <v>No significativa</v>
      </c>
      <c r="Y32" s="229" t="str">
        <f t="shared" si="11"/>
        <v>Sin cambio</v>
      </c>
      <c r="Z32" s="53"/>
      <c r="AA32" s="286">
        <v>18.21629524230957</v>
      </c>
      <c r="AB32" s="287">
        <v>1.6845015287399292</v>
      </c>
      <c r="AC32" s="286">
        <v>16.211166381835938</v>
      </c>
      <c r="AD32" s="287">
        <v>1.4482787847518921</v>
      </c>
      <c r="AE32" s="54"/>
      <c r="AF32" s="283">
        <f t="shared" si="12"/>
        <v>-2.0051288604736328</v>
      </c>
      <c r="AG32" s="312">
        <f t="shared" si="13"/>
        <v>2.22149878205899</v>
      </c>
      <c r="AH32" s="312">
        <f t="shared" si="14"/>
        <v>-0.90260182749917361</v>
      </c>
      <c r="AI32" s="315">
        <f t="shared" si="17"/>
        <v>0.183368628143459</v>
      </c>
      <c r="AJ32" s="236" t="str">
        <f t="shared" si="15"/>
        <v>No significativa</v>
      </c>
      <c r="AK32" s="229" t="str">
        <f t="shared" si="16"/>
        <v>Sin cambio</v>
      </c>
    </row>
    <row r="33" spans="1:37" x14ac:dyDescent="0.2">
      <c r="A33" s="53"/>
      <c r="B33" s="50" t="s">
        <v>46</v>
      </c>
      <c r="C33" s="286">
        <v>35.214431762695312</v>
      </c>
      <c r="D33" s="287">
        <v>1.611268162727356</v>
      </c>
      <c r="E33" s="286">
        <v>36.790267944335938</v>
      </c>
      <c r="F33" s="287">
        <v>1.9070539474487305</v>
      </c>
      <c r="G33" s="68"/>
      <c r="H33" s="283">
        <f t="shared" si="0"/>
        <v>1.575836181640625</v>
      </c>
      <c r="I33" s="312">
        <f t="shared" si="1"/>
        <v>2.4966056658388354</v>
      </c>
      <c r="J33" s="312">
        <f t="shared" si="2"/>
        <v>0.63119146255368253</v>
      </c>
      <c r="K33" s="315">
        <f t="shared" si="3"/>
        <v>0.26395767176267082</v>
      </c>
      <c r="L33" s="234" t="str">
        <f t="shared" si="4"/>
        <v>No significativa</v>
      </c>
      <c r="M33" s="227" t="str">
        <f t="shared" si="5"/>
        <v>Sin cambio</v>
      </c>
      <c r="N33" s="53"/>
      <c r="O33" s="286">
        <v>29.871097564697266</v>
      </c>
      <c r="P33" s="287">
        <v>1.3589857816696167</v>
      </c>
      <c r="Q33" s="286">
        <v>32.236213684082031</v>
      </c>
      <c r="R33" s="287">
        <v>1.6661369800567627</v>
      </c>
      <c r="S33" s="68"/>
      <c r="T33" s="283">
        <f t="shared" si="6"/>
        <v>2.3651161193847656</v>
      </c>
      <c r="U33" s="312">
        <f t="shared" si="7"/>
        <v>2.1500825079733215</v>
      </c>
      <c r="V33" s="312">
        <f t="shared" si="8"/>
        <v>1.1000117951818211</v>
      </c>
      <c r="W33" s="315">
        <f t="shared" si="9"/>
        <v>0.13566349135701439</v>
      </c>
      <c r="X33" s="236" t="str">
        <f t="shared" si="10"/>
        <v>No significativa</v>
      </c>
      <c r="Y33" s="229" t="str">
        <f t="shared" si="11"/>
        <v>Sin cambio</v>
      </c>
      <c r="Z33" s="53"/>
      <c r="AA33" s="286">
        <v>5.3433337211608887</v>
      </c>
      <c r="AB33" s="287">
        <v>0.85639607906341553</v>
      </c>
      <c r="AC33" s="286">
        <v>4.5540552139282227</v>
      </c>
      <c r="AD33" s="287">
        <v>0.70678496360778809</v>
      </c>
      <c r="AE33" s="54"/>
      <c r="AF33" s="283">
        <f t="shared" si="12"/>
        <v>-0.78927850723266602</v>
      </c>
      <c r="AG33" s="312">
        <f t="shared" si="13"/>
        <v>1.110386972643886</v>
      </c>
      <c r="AH33" s="312">
        <f t="shared" si="14"/>
        <v>-0.71081391143607808</v>
      </c>
      <c r="AI33" s="315">
        <f t="shared" si="17"/>
        <v>0.23859977940909494</v>
      </c>
      <c r="AJ33" s="236" t="str">
        <f t="shared" si="15"/>
        <v>No significativa</v>
      </c>
      <c r="AK33" s="229" t="str">
        <f t="shared" si="16"/>
        <v>Sin cambio</v>
      </c>
    </row>
    <row r="34" spans="1:37" x14ac:dyDescent="0.2">
      <c r="A34" s="53"/>
      <c r="B34" s="50" t="s">
        <v>45</v>
      </c>
      <c r="C34" s="286">
        <v>33.570404052734375</v>
      </c>
      <c r="D34" s="287">
        <v>1.6316454410552979</v>
      </c>
      <c r="E34" s="286">
        <v>38.283626556396484</v>
      </c>
      <c r="F34" s="287">
        <v>1.657346248626709</v>
      </c>
      <c r="G34" s="68"/>
      <c r="H34" s="283">
        <f t="shared" si="0"/>
        <v>4.7132225036621094</v>
      </c>
      <c r="I34" s="312">
        <f t="shared" si="1"/>
        <v>2.3257393304395837</v>
      </c>
      <c r="J34" s="312">
        <f t="shared" si="2"/>
        <v>2.0265480494631665</v>
      </c>
      <c r="K34" s="315">
        <f t="shared" si="3"/>
        <v>2.135432702474338E-2</v>
      </c>
      <c r="L34" s="234" t="str">
        <f t="shared" si="4"/>
        <v>Significativa</v>
      </c>
      <c r="M34" s="227" t="str">
        <f t="shared" si="5"/>
        <v>Aumento</v>
      </c>
      <c r="N34" s="53"/>
      <c r="O34" s="286">
        <v>26.630071640014648</v>
      </c>
      <c r="P34" s="287">
        <v>1.3717401027679443</v>
      </c>
      <c r="Q34" s="286">
        <v>31.852998733520508</v>
      </c>
      <c r="R34" s="287">
        <v>1.3097771406173706</v>
      </c>
      <c r="S34" s="68"/>
      <c r="T34" s="283">
        <f t="shared" si="6"/>
        <v>5.2229270935058594</v>
      </c>
      <c r="U34" s="312">
        <f t="shared" si="7"/>
        <v>1.8966251784750792</v>
      </c>
      <c r="V34" s="312">
        <f t="shared" si="8"/>
        <v>2.7538003569609821</v>
      </c>
      <c r="W34" s="315">
        <f t="shared" si="9"/>
        <v>2.9453844931831563E-3</v>
      </c>
      <c r="X34" s="236" t="str">
        <f t="shared" si="10"/>
        <v>Significativa</v>
      </c>
      <c r="Y34" s="229" t="str">
        <f t="shared" si="11"/>
        <v>Aumento</v>
      </c>
      <c r="Z34" s="53"/>
      <c r="AA34" s="286">
        <v>6.9403371810913086</v>
      </c>
      <c r="AB34" s="287">
        <v>0.95784890651702881</v>
      </c>
      <c r="AC34" s="286">
        <v>6.4306259155273438</v>
      </c>
      <c r="AD34" s="287">
        <v>0.7887454628944397</v>
      </c>
      <c r="AE34" s="54"/>
      <c r="AF34" s="283">
        <f t="shared" si="12"/>
        <v>-0.50971126556396484</v>
      </c>
      <c r="AG34" s="312">
        <f t="shared" si="13"/>
        <v>1.2408037447366251</v>
      </c>
      <c r="AH34" s="312">
        <f t="shared" si="14"/>
        <v>-0.41079120507663919</v>
      </c>
      <c r="AI34" s="315">
        <f t="shared" si="17"/>
        <v>0.34061282135366744</v>
      </c>
      <c r="AJ34" s="236" t="str">
        <f t="shared" si="15"/>
        <v>No significativa</v>
      </c>
      <c r="AK34" s="229" t="str">
        <f t="shared" si="16"/>
        <v>Sin cambio</v>
      </c>
    </row>
    <row r="35" spans="1:37" x14ac:dyDescent="0.2">
      <c r="A35" s="53"/>
      <c r="B35" s="50" t="s">
        <v>44</v>
      </c>
      <c r="C35" s="286">
        <v>50.935153961181641</v>
      </c>
      <c r="D35" s="287">
        <v>2.1325736045837402</v>
      </c>
      <c r="E35" s="286">
        <v>50.501777648925781</v>
      </c>
      <c r="F35" s="287">
        <v>1.8319382667541504</v>
      </c>
      <c r="G35" s="68"/>
      <c r="H35" s="283">
        <f t="shared" si="0"/>
        <v>-0.43337631225585938</v>
      </c>
      <c r="I35" s="312">
        <f t="shared" si="1"/>
        <v>2.8113818652338014</v>
      </c>
      <c r="J35" s="312">
        <f t="shared" si="2"/>
        <v>-0.15415063944713137</v>
      </c>
      <c r="K35" s="315">
        <f t="shared" si="3"/>
        <v>0.43874548045220191</v>
      </c>
      <c r="L35" s="234" t="str">
        <f t="shared" si="4"/>
        <v>No significativa</v>
      </c>
      <c r="M35" s="227" t="str">
        <f t="shared" si="5"/>
        <v>Sin cambio</v>
      </c>
      <c r="N35" s="53"/>
      <c r="O35" s="286">
        <v>35.699512481689453</v>
      </c>
      <c r="P35" s="287">
        <v>1.6668316125869751</v>
      </c>
      <c r="Q35" s="286">
        <v>38.525875091552734</v>
      </c>
      <c r="R35" s="287">
        <v>1.5630254745483398</v>
      </c>
      <c r="S35" s="68"/>
      <c r="T35" s="283">
        <f t="shared" si="6"/>
        <v>2.8263626098632812</v>
      </c>
      <c r="U35" s="312">
        <f t="shared" si="7"/>
        <v>2.2850330979673705</v>
      </c>
      <c r="V35" s="312">
        <f t="shared" si="8"/>
        <v>1.2369022629814181</v>
      </c>
      <c r="W35" s="315">
        <f t="shared" si="9"/>
        <v>0.1080616849123659</v>
      </c>
      <c r="X35" s="236" t="str">
        <f t="shared" si="10"/>
        <v>No significativa</v>
      </c>
      <c r="Y35" s="229" t="str">
        <f t="shared" si="11"/>
        <v>Sin cambio</v>
      </c>
      <c r="Z35" s="53"/>
      <c r="AA35" s="286">
        <v>15.235641479492187</v>
      </c>
      <c r="AB35" s="287">
        <v>1.6336987018585205</v>
      </c>
      <c r="AC35" s="286">
        <v>11.975902557373047</v>
      </c>
      <c r="AD35" s="287">
        <v>1.8814173936843872</v>
      </c>
      <c r="AE35" s="54"/>
      <c r="AF35" s="283">
        <f t="shared" si="12"/>
        <v>-3.2597389221191406</v>
      </c>
      <c r="AG35" s="312">
        <f t="shared" si="13"/>
        <v>2.4917268826483308</v>
      </c>
      <c r="AH35" s="312">
        <f t="shared" si="14"/>
        <v>-1.3082248077905427</v>
      </c>
      <c r="AI35" s="315">
        <f t="shared" si="17"/>
        <v>9.5398535057162753E-2</v>
      </c>
      <c r="AJ35" s="236" t="str">
        <f t="shared" si="15"/>
        <v>No significativa</v>
      </c>
      <c r="AK35" s="229" t="str">
        <f t="shared" si="16"/>
        <v>Sin cambio</v>
      </c>
    </row>
    <row r="36" spans="1:37" x14ac:dyDescent="0.2">
      <c r="A36" s="53"/>
      <c r="B36" s="50" t="s">
        <v>43</v>
      </c>
      <c r="C36" s="286">
        <v>32.393547058105469</v>
      </c>
      <c r="D36" s="287">
        <v>1.5214712619781494</v>
      </c>
      <c r="E36" s="286">
        <v>36.115509033203125</v>
      </c>
      <c r="F36" s="287">
        <v>1.6705330610275269</v>
      </c>
      <c r="G36" s="68"/>
      <c r="H36" s="283">
        <f t="shared" si="0"/>
        <v>3.7219619750976563</v>
      </c>
      <c r="I36" s="312">
        <f t="shared" si="1"/>
        <v>2.2595476337115317</v>
      </c>
      <c r="J36" s="312">
        <f t="shared" si="2"/>
        <v>1.6472155397688888</v>
      </c>
      <c r="K36" s="315">
        <f t="shared" si="3"/>
        <v>4.9756875410749135E-2</v>
      </c>
      <c r="L36" s="234" t="str">
        <f t="shared" si="4"/>
        <v>Significativa</v>
      </c>
      <c r="M36" s="227" t="str">
        <f t="shared" si="5"/>
        <v>Aumento</v>
      </c>
      <c r="N36" s="53"/>
      <c r="O36" s="286">
        <v>27.930408477783203</v>
      </c>
      <c r="P36" s="287">
        <v>1.2820181846618652</v>
      </c>
      <c r="Q36" s="286">
        <v>32.144401550292969</v>
      </c>
      <c r="R36" s="287">
        <v>1.3817832469940186</v>
      </c>
      <c r="S36" s="68"/>
      <c r="T36" s="283">
        <f t="shared" si="6"/>
        <v>4.2139930725097656</v>
      </c>
      <c r="U36" s="312">
        <f t="shared" si="7"/>
        <v>1.8849126153424294</v>
      </c>
      <c r="V36" s="312">
        <f t="shared" si="8"/>
        <v>2.2356437312847075</v>
      </c>
      <c r="W36" s="315">
        <f t="shared" si="9"/>
        <v>1.2687558795789644E-2</v>
      </c>
      <c r="X36" s="236" t="str">
        <f t="shared" si="10"/>
        <v>Significativa</v>
      </c>
      <c r="Y36" s="229" t="str">
        <f t="shared" si="11"/>
        <v>Aumento</v>
      </c>
      <c r="Z36" s="53"/>
      <c r="AA36" s="286">
        <v>4.4631404876708984</v>
      </c>
      <c r="AB36" s="287">
        <v>0.71387606859207153</v>
      </c>
      <c r="AC36" s="286">
        <v>3.9711050987243652</v>
      </c>
      <c r="AD36" s="287">
        <v>0.51692503690719604</v>
      </c>
      <c r="AE36" s="54"/>
      <c r="AF36" s="283">
        <f t="shared" si="12"/>
        <v>-0.4920353889465332</v>
      </c>
      <c r="AG36" s="312">
        <f t="shared" si="13"/>
        <v>0.88137990395173982</v>
      </c>
      <c r="AH36" s="312">
        <f t="shared" si="14"/>
        <v>-0.55825573823552344</v>
      </c>
      <c r="AI36" s="315">
        <f t="shared" si="17"/>
        <v>0.28833488230287063</v>
      </c>
      <c r="AJ36" s="236" t="str">
        <f t="shared" si="15"/>
        <v>No significativa</v>
      </c>
      <c r="AK36" s="229" t="str">
        <f t="shared" si="16"/>
        <v>Sin cambio</v>
      </c>
    </row>
    <row r="37" spans="1:37" x14ac:dyDescent="0.2">
      <c r="A37" s="53"/>
      <c r="B37" s="50" t="s">
        <v>42</v>
      </c>
      <c r="C37" s="286">
        <v>27.116960525512695</v>
      </c>
      <c r="D37" s="287">
        <v>1.1909303665161133</v>
      </c>
      <c r="E37" s="286">
        <v>29.119836807250977</v>
      </c>
      <c r="F37" s="287">
        <v>1.8777403831481934</v>
      </c>
      <c r="G37" s="68"/>
      <c r="H37" s="283">
        <f t="shared" si="0"/>
        <v>2.0028762817382812</v>
      </c>
      <c r="I37" s="312">
        <f t="shared" si="1"/>
        <v>2.2235611267504494</v>
      </c>
      <c r="J37" s="312">
        <f t="shared" si="2"/>
        <v>0.90075161759340483</v>
      </c>
      <c r="K37" s="315">
        <f t="shared" si="3"/>
        <v>0.18386019863883507</v>
      </c>
      <c r="L37" s="234" t="str">
        <f t="shared" si="4"/>
        <v>No significativa</v>
      </c>
      <c r="M37" s="227" t="str">
        <f t="shared" si="5"/>
        <v>Sin cambio</v>
      </c>
      <c r="N37" s="53"/>
      <c r="O37" s="286">
        <v>22.790237426757813</v>
      </c>
      <c r="P37" s="287">
        <v>0.99944323301315308</v>
      </c>
      <c r="Q37" s="286">
        <v>24.216945648193359</v>
      </c>
      <c r="R37" s="287">
        <v>1.5425072908401489</v>
      </c>
      <c r="S37" s="68"/>
      <c r="T37" s="283">
        <f t="shared" si="6"/>
        <v>1.4267082214355469</v>
      </c>
      <c r="U37" s="312">
        <f t="shared" si="7"/>
        <v>1.8379922519724612</v>
      </c>
      <c r="V37" s="312">
        <f t="shared" si="8"/>
        <v>0.77623190190516833</v>
      </c>
      <c r="W37" s="315">
        <f t="shared" si="9"/>
        <v>0.21880603647183738</v>
      </c>
      <c r="X37" s="236" t="str">
        <f t="shared" si="10"/>
        <v>No significativa</v>
      </c>
      <c r="Y37" s="229" t="str">
        <f t="shared" si="11"/>
        <v>Sin cambio</v>
      </c>
      <c r="Z37" s="53"/>
      <c r="AA37" s="286">
        <v>4.326723575592041</v>
      </c>
      <c r="AB37" s="287">
        <v>0.53934919834136963</v>
      </c>
      <c r="AC37" s="286">
        <v>4.9028916358947754</v>
      </c>
      <c r="AD37" s="287">
        <v>0.73565536737442017</v>
      </c>
      <c r="AE37" s="54"/>
      <c r="AF37" s="283">
        <f t="shared" si="12"/>
        <v>0.57616806030273438</v>
      </c>
      <c r="AG37" s="312">
        <f t="shared" si="13"/>
        <v>0.91218768753928658</v>
      </c>
      <c r="AH37" s="312">
        <f t="shared" si="14"/>
        <v>0.6316332353235361</v>
      </c>
      <c r="AI37" s="315">
        <f t="shared" si="17"/>
        <v>0.26381328199842224</v>
      </c>
      <c r="AJ37" s="236" t="str">
        <f t="shared" si="15"/>
        <v>No significativa</v>
      </c>
      <c r="AK37" s="229" t="str">
        <f t="shared" si="16"/>
        <v>Sin cambio</v>
      </c>
    </row>
    <row r="38" spans="1:37" x14ac:dyDescent="0.2">
      <c r="A38" s="53"/>
      <c r="B38" s="50" t="s">
        <v>41</v>
      </c>
      <c r="C38" s="286">
        <v>53.744243621826172</v>
      </c>
      <c r="D38" s="287">
        <v>1.7233076095581055</v>
      </c>
      <c r="E38" s="286">
        <v>49.555149078369141</v>
      </c>
      <c r="F38" s="287">
        <v>2.1175045967102051</v>
      </c>
      <c r="G38" s="68"/>
      <c r="H38" s="283">
        <f t="shared" si="0"/>
        <v>-4.1890945434570313</v>
      </c>
      <c r="I38" s="312">
        <f t="shared" si="1"/>
        <v>2.7301309188846092</v>
      </c>
      <c r="J38" s="312">
        <f t="shared" si="2"/>
        <v>-1.5343932829303584</v>
      </c>
      <c r="K38" s="315">
        <f t="shared" si="3"/>
        <v>6.2466464550330135E-2</v>
      </c>
      <c r="L38" s="234" t="str">
        <f t="shared" si="4"/>
        <v>No significativa</v>
      </c>
      <c r="M38" s="227" t="str">
        <f t="shared" si="5"/>
        <v>Sin cambio</v>
      </c>
      <c r="N38" s="53"/>
      <c r="O38" s="286">
        <v>40.610919952392578</v>
      </c>
      <c r="P38" s="287">
        <v>1.6851861476898193</v>
      </c>
      <c r="Q38" s="286">
        <v>38.942928314208984</v>
      </c>
      <c r="R38" s="287">
        <v>1.5967952013015747</v>
      </c>
      <c r="S38" s="68"/>
      <c r="T38" s="283">
        <f t="shared" si="6"/>
        <v>-1.6679916381835937</v>
      </c>
      <c r="U38" s="312">
        <f t="shared" si="7"/>
        <v>2.3215527707259618</v>
      </c>
      <c r="V38" s="312">
        <f t="shared" si="8"/>
        <v>-0.71848103528656981</v>
      </c>
      <c r="W38" s="315">
        <f t="shared" si="9"/>
        <v>0.23623036859892427</v>
      </c>
      <c r="X38" s="236" t="str">
        <f t="shared" si="10"/>
        <v>No significativa</v>
      </c>
      <c r="Y38" s="229" t="str">
        <f t="shared" si="11"/>
        <v>Sin cambio</v>
      </c>
      <c r="Z38" s="53"/>
      <c r="AA38" s="286">
        <v>13.13332462310791</v>
      </c>
      <c r="AB38" s="287">
        <v>1.1789519786834717</v>
      </c>
      <c r="AC38" s="286">
        <v>10.612223625183105</v>
      </c>
      <c r="AD38" s="287">
        <v>1.1979415416717529</v>
      </c>
      <c r="AE38" s="54"/>
      <c r="AF38" s="283">
        <f t="shared" si="12"/>
        <v>-2.5211009979248047</v>
      </c>
      <c r="AG38" s="312">
        <f t="shared" si="13"/>
        <v>1.6807711638722771</v>
      </c>
      <c r="AH38" s="312">
        <f t="shared" si="14"/>
        <v>-1.499966831960942</v>
      </c>
      <c r="AI38" s="315">
        <f t="shared" si="17"/>
        <v>6.6811497220394311E-2</v>
      </c>
      <c r="AJ38" s="236" t="str">
        <f t="shared" si="15"/>
        <v>No significativa</v>
      </c>
      <c r="AK38" s="229" t="str">
        <f t="shared" si="16"/>
        <v>Sin cambio</v>
      </c>
    </row>
    <row r="39" spans="1:37" x14ac:dyDescent="0.2">
      <c r="A39" s="53"/>
      <c r="B39" s="50" t="s">
        <v>40</v>
      </c>
      <c r="C39" s="286">
        <v>33.840675354003906</v>
      </c>
      <c r="D39" s="287">
        <v>1.5128495693206787</v>
      </c>
      <c r="E39" s="286">
        <v>38.327415466308594</v>
      </c>
      <c r="F39" s="287">
        <v>2.003061056137085</v>
      </c>
      <c r="G39" s="68"/>
      <c r="H39" s="283">
        <f t="shared" si="0"/>
        <v>4.4867401123046875</v>
      </c>
      <c r="I39" s="312">
        <f t="shared" si="1"/>
        <v>2.5101727856876264</v>
      </c>
      <c r="J39" s="312">
        <f t="shared" si="2"/>
        <v>1.7874228172207709</v>
      </c>
      <c r="K39" s="315">
        <f t="shared" si="3"/>
        <v>3.6934588254583511E-2</v>
      </c>
      <c r="L39" s="234" t="str">
        <f t="shared" si="4"/>
        <v>Significativa</v>
      </c>
      <c r="M39" s="227" t="str">
        <f t="shared" si="5"/>
        <v>Aumento</v>
      </c>
      <c r="N39" s="53"/>
      <c r="O39" s="286">
        <v>29.013643264770508</v>
      </c>
      <c r="P39" s="287">
        <v>1.292959451675415</v>
      </c>
      <c r="Q39" s="286">
        <v>33.65765380859375</v>
      </c>
      <c r="R39" s="287">
        <v>1.716163158416748</v>
      </c>
      <c r="S39" s="68"/>
      <c r="T39" s="283">
        <f t="shared" si="6"/>
        <v>4.6440105438232422</v>
      </c>
      <c r="U39" s="312">
        <f t="shared" si="7"/>
        <v>2.1487112718985157</v>
      </c>
      <c r="V39" s="312">
        <f t="shared" si="8"/>
        <v>2.161300405763674</v>
      </c>
      <c r="W39" s="315">
        <f t="shared" si="9"/>
        <v>1.5336070804975122E-2</v>
      </c>
      <c r="X39" s="236" t="str">
        <f t="shared" si="10"/>
        <v>Significativa</v>
      </c>
      <c r="Y39" s="229" t="str">
        <f t="shared" si="11"/>
        <v>Aumento</v>
      </c>
      <c r="Z39" s="53"/>
      <c r="AA39" s="286">
        <v>4.8270368576049805</v>
      </c>
      <c r="AB39" s="287">
        <v>0.67790395021438599</v>
      </c>
      <c r="AC39" s="286">
        <v>4.6697578430175781</v>
      </c>
      <c r="AD39" s="287">
        <v>0.62538951635360718</v>
      </c>
      <c r="AE39" s="54"/>
      <c r="AF39" s="283">
        <f t="shared" si="12"/>
        <v>-0.15727901458740234</v>
      </c>
      <c r="AG39" s="312">
        <f t="shared" si="13"/>
        <v>0.92231546277901433</v>
      </c>
      <c r="AH39" s="312">
        <f t="shared" si="14"/>
        <v>-0.17052626886847089</v>
      </c>
      <c r="AI39" s="315">
        <f t="shared" si="17"/>
        <v>0.43229813866531502</v>
      </c>
      <c r="AJ39" s="236" t="str">
        <f t="shared" si="15"/>
        <v>No significativa</v>
      </c>
      <c r="AK39" s="229" t="str">
        <f t="shared" si="16"/>
        <v>Sin cambio</v>
      </c>
    </row>
    <row r="40" spans="1:37" x14ac:dyDescent="0.2">
      <c r="A40" s="53"/>
      <c r="B40" s="50" t="s">
        <v>39</v>
      </c>
      <c r="C40" s="286">
        <v>59.564716339111328</v>
      </c>
      <c r="D40" s="287">
        <v>1.6893601417541504</v>
      </c>
      <c r="E40" s="286">
        <v>57.5281982421875</v>
      </c>
      <c r="F40" s="287">
        <v>1.5425025224685669</v>
      </c>
      <c r="G40" s="68"/>
      <c r="H40" s="283">
        <f t="shared" si="0"/>
        <v>-2.0365180969238281</v>
      </c>
      <c r="I40" s="312">
        <f t="shared" si="1"/>
        <v>2.2876301537550807</v>
      </c>
      <c r="J40" s="312">
        <f t="shared" si="2"/>
        <v>-0.89023048309664077</v>
      </c>
      <c r="K40" s="315">
        <f t="shared" si="3"/>
        <v>0.18667106988101206</v>
      </c>
      <c r="L40" s="234" t="str">
        <f t="shared" si="4"/>
        <v>No significativa</v>
      </c>
      <c r="M40" s="227" t="str">
        <f t="shared" si="5"/>
        <v>Sin cambio</v>
      </c>
      <c r="N40" s="53"/>
      <c r="O40" s="286">
        <v>50.750278472900391</v>
      </c>
      <c r="P40" s="287">
        <v>1.5123516321182251</v>
      </c>
      <c r="Q40" s="286">
        <v>49.415904998779297</v>
      </c>
      <c r="R40" s="287">
        <v>1.5603775978088379</v>
      </c>
      <c r="S40" s="68"/>
      <c r="T40" s="283">
        <f t="shared" si="6"/>
        <v>-1.3343734741210937</v>
      </c>
      <c r="U40" s="312">
        <f t="shared" si="7"/>
        <v>2.1730130480313132</v>
      </c>
      <c r="V40" s="312">
        <f t="shared" si="8"/>
        <v>-0.61406602014193945</v>
      </c>
      <c r="W40" s="315">
        <f t="shared" si="9"/>
        <v>0.26958585066904411</v>
      </c>
      <c r="X40" s="236" t="str">
        <f t="shared" si="10"/>
        <v>No significativa</v>
      </c>
      <c r="Y40" s="229" t="str">
        <f t="shared" si="11"/>
        <v>Sin cambio</v>
      </c>
      <c r="Z40" s="53"/>
      <c r="AA40" s="286">
        <v>8.8144330978393555</v>
      </c>
      <c r="AB40" s="287">
        <v>0.96269261837005615</v>
      </c>
      <c r="AC40" s="286">
        <v>8.1122922897338867</v>
      </c>
      <c r="AD40" s="287">
        <v>0.96964240074157715</v>
      </c>
      <c r="AE40" s="54"/>
      <c r="AF40" s="283">
        <f t="shared" si="12"/>
        <v>-0.70214080810546875</v>
      </c>
      <c r="AG40" s="312">
        <f t="shared" si="13"/>
        <v>1.3663760327157688</v>
      </c>
      <c r="AH40" s="312">
        <f t="shared" si="14"/>
        <v>-0.51387084616078516</v>
      </c>
      <c r="AI40" s="315">
        <f t="shared" si="17"/>
        <v>0.30367114581301669</v>
      </c>
      <c r="AJ40" s="236" t="str">
        <f t="shared" si="15"/>
        <v>No significativa</v>
      </c>
      <c r="AK40" s="229" t="str">
        <f t="shared" si="16"/>
        <v>Sin cambio</v>
      </c>
    </row>
    <row r="41" spans="1:37" x14ac:dyDescent="0.2">
      <c r="A41" s="53"/>
      <c r="B41" s="50" t="s">
        <v>38</v>
      </c>
      <c r="C41" s="286">
        <v>51.192123413085937</v>
      </c>
      <c r="D41" s="287">
        <v>2.2159206867218018</v>
      </c>
      <c r="E41" s="286">
        <v>52.433605194091797</v>
      </c>
      <c r="F41" s="287">
        <v>2.2596426010131836</v>
      </c>
      <c r="G41" s="68"/>
      <c r="H41" s="283">
        <f t="shared" si="0"/>
        <v>1.2414817810058594</v>
      </c>
      <c r="I41" s="312">
        <f t="shared" si="1"/>
        <v>3.1648521567610781</v>
      </c>
      <c r="J41" s="312">
        <f t="shared" si="2"/>
        <v>0.39227165109551171</v>
      </c>
      <c r="K41" s="315">
        <f t="shared" si="3"/>
        <v>0.34742875382614136</v>
      </c>
      <c r="L41" s="234" t="str">
        <f t="shared" si="4"/>
        <v>No significativa</v>
      </c>
      <c r="M41" s="227" t="str">
        <f t="shared" si="5"/>
        <v>Sin cambio</v>
      </c>
      <c r="N41" s="53"/>
      <c r="O41" s="286">
        <v>35.20477294921875</v>
      </c>
      <c r="P41" s="287">
        <v>1.6453886032104492</v>
      </c>
      <c r="Q41" s="286">
        <v>39.2470703125</v>
      </c>
      <c r="R41" s="287">
        <v>1.8190152645111084</v>
      </c>
      <c r="S41" s="68"/>
      <c r="T41" s="283">
        <f t="shared" si="6"/>
        <v>4.04229736328125</v>
      </c>
      <c r="U41" s="312">
        <f t="shared" si="7"/>
        <v>2.4527780552058212</v>
      </c>
      <c r="V41" s="312">
        <f t="shared" si="8"/>
        <v>1.6480485687246769</v>
      </c>
      <c r="W41" s="315">
        <f t="shared" si="9"/>
        <v>4.9671352506527877E-2</v>
      </c>
      <c r="X41" s="236" t="str">
        <f t="shared" si="10"/>
        <v>Significativa</v>
      </c>
      <c r="Y41" s="229" t="str">
        <f t="shared" si="11"/>
        <v>Aumento</v>
      </c>
      <c r="Z41" s="53"/>
      <c r="AA41" s="286">
        <v>15.987346649169922</v>
      </c>
      <c r="AB41" s="287">
        <v>1.5569868087768555</v>
      </c>
      <c r="AC41" s="286">
        <v>13.18653678894043</v>
      </c>
      <c r="AD41" s="287">
        <v>1.2878658771514893</v>
      </c>
      <c r="AE41" s="54"/>
      <c r="AF41" s="283">
        <f t="shared" si="12"/>
        <v>-2.8008098602294922</v>
      </c>
      <c r="AG41" s="312">
        <f t="shared" si="13"/>
        <v>2.0205955657271724</v>
      </c>
      <c r="AH41" s="312">
        <f t="shared" si="14"/>
        <v>-1.3861308555438387</v>
      </c>
      <c r="AI41" s="315">
        <f t="shared" si="17"/>
        <v>8.2853475041375357E-2</v>
      </c>
      <c r="AJ41" s="236" t="str">
        <f t="shared" si="15"/>
        <v>No significativa</v>
      </c>
      <c r="AK41" s="229" t="str">
        <f t="shared" si="16"/>
        <v>Sin cambio</v>
      </c>
    </row>
    <row r="42" spans="1:37" x14ac:dyDescent="0.2">
      <c r="A42" s="53"/>
      <c r="B42" s="50" t="s">
        <v>37</v>
      </c>
      <c r="C42" s="286">
        <v>46.554306030273438</v>
      </c>
      <c r="D42" s="287">
        <v>1.7233753204345703</v>
      </c>
      <c r="E42" s="286">
        <v>47.913509368896484</v>
      </c>
      <c r="F42" s="287">
        <v>1.7928972244262695</v>
      </c>
      <c r="G42" s="68"/>
      <c r="H42" s="283">
        <f t="shared" si="0"/>
        <v>1.3592033386230469</v>
      </c>
      <c r="I42" s="312">
        <f t="shared" si="1"/>
        <v>2.4868660905723048</v>
      </c>
      <c r="J42" s="312">
        <f t="shared" si="2"/>
        <v>0.54655268483324415</v>
      </c>
      <c r="K42" s="315">
        <f t="shared" si="3"/>
        <v>0.29234304147793622</v>
      </c>
      <c r="L42" s="234" t="str">
        <f t="shared" si="4"/>
        <v>No significativa</v>
      </c>
      <c r="M42" s="227" t="str">
        <f t="shared" si="5"/>
        <v>Sin cambio</v>
      </c>
      <c r="N42" s="53"/>
      <c r="O42" s="286">
        <v>38.338077545166016</v>
      </c>
      <c r="P42" s="287">
        <v>1.5423427820205688</v>
      </c>
      <c r="Q42" s="286">
        <v>40.081512451171875</v>
      </c>
      <c r="R42" s="287">
        <v>1.3364410400390625</v>
      </c>
      <c r="S42" s="68"/>
      <c r="T42" s="283">
        <f t="shared" si="6"/>
        <v>1.7434349060058594</v>
      </c>
      <c r="U42" s="312">
        <f t="shared" si="7"/>
        <v>2.040807661381062</v>
      </c>
      <c r="V42" s="312">
        <f t="shared" si="8"/>
        <v>0.8542867311787905</v>
      </c>
      <c r="W42" s="315">
        <f t="shared" si="9"/>
        <v>0.19647306866323355</v>
      </c>
      <c r="X42" s="236" t="str">
        <f t="shared" si="10"/>
        <v>No significativa</v>
      </c>
      <c r="Y42" s="229" t="str">
        <f t="shared" si="11"/>
        <v>Sin cambio</v>
      </c>
      <c r="Z42" s="53"/>
      <c r="AA42" s="286">
        <v>8.2162284851074219</v>
      </c>
      <c r="AB42" s="287">
        <v>1.2566921710968018</v>
      </c>
      <c r="AC42" s="286">
        <v>7.8319969177246094</v>
      </c>
      <c r="AD42" s="287">
        <v>1.1386814117431641</v>
      </c>
      <c r="AE42" s="54"/>
      <c r="AF42" s="283">
        <f t="shared" si="12"/>
        <v>-0.3842315673828125</v>
      </c>
      <c r="AG42" s="312">
        <f t="shared" si="13"/>
        <v>1.6958391935397055</v>
      </c>
      <c r="AH42" s="312">
        <f t="shared" si="14"/>
        <v>-0.2265731142708233</v>
      </c>
      <c r="AI42" s="315">
        <f t="shared" si="17"/>
        <v>0.41037785016363226</v>
      </c>
      <c r="AJ42" s="236" t="str">
        <f t="shared" si="15"/>
        <v>No significativa</v>
      </c>
      <c r="AK42" s="229" t="str">
        <f t="shared" si="16"/>
        <v>Sin cambio</v>
      </c>
    </row>
    <row r="43" spans="1:37" x14ac:dyDescent="0.2">
      <c r="A43" s="53"/>
      <c r="B43" s="50" t="s">
        <v>36</v>
      </c>
      <c r="C43" s="286">
        <v>50.131572723388672</v>
      </c>
      <c r="D43" s="287">
        <v>2.0769498348236084</v>
      </c>
      <c r="E43" s="286">
        <v>54.213691711425781</v>
      </c>
      <c r="F43" s="287">
        <v>2.0599567890167236</v>
      </c>
      <c r="G43" s="68"/>
      <c r="H43" s="283">
        <f t="shared" si="0"/>
        <v>4.0821189880371094</v>
      </c>
      <c r="I43" s="312">
        <f t="shared" si="1"/>
        <v>2.9252594054185868</v>
      </c>
      <c r="J43" s="312">
        <f t="shared" si="2"/>
        <v>1.3954724768940563</v>
      </c>
      <c r="K43" s="315">
        <f t="shared" si="3"/>
        <v>8.1436704441830043E-2</v>
      </c>
      <c r="L43" s="234" t="str">
        <f t="shared" si="4"/>
        <v>No significativa</v>
      </c>
      <c r="M43" s="227" t="str">
        <f t="shared" si="5"/>
        <v>Sin cambio</v>
      </c>
      <c r="N43" s="53"/>
      <c r="O43" s="286">
        <v>40.645961761474609</v>
      </c>
      <c r="P43" s="287">
        <v>1.6718032360076904</v>
      </c>
      <c r="Q43" s="286">
        <v>46.9432373046875</v>
      </c>
      <c r="R43" s="287">
        <v>1.9376242160797119</v>
      </c>
      <c r="S43" s="68"/>
      <c r="T43" s="283">
        <f t="shared" si="6"/>
        <v>6.2972755432128906</v>
      </c>
      <c r="U43" s="312">
        <f t="shared" si="7"/>
        <v>2.5591626878071474</v>
      </c>
      <c r="V43" s="312">
        <f t="shared" si="8"/>
        <v>2.460678085537733</v>
      </c>
      <c r="W43" s="315">
        <f t="shared" si="9"/>
        <v>6.9337365192480016E-3</v>
      </c>
      <c r="X43" s="236" t="str">
        <f t="shared" si="10"/>
        <v>Significativa</v>
      </c>
      <c r="Y43" s="229" t="str">
        <f t="shared" si="11"/>
        <v>Aumento</v>
      </c>
      <c r="Z43" s="53"/>
      <c r="AA43" s="286">
        <v>9.4856109619140625</v>
      </c>
      <c r="AB43" s="287">
        <v>1.207355260848999</v>
      </c>
      <c r="AC43" s="286">
        <v>7.2704563140869141</v>
      </c>
      <c r="AD43" s="287">
        <v>0.8108561635017395</v>
      </c>
      <c r="AE43" s="54"/>
      <c r="AF43" s="283">
        <f t="shared" si="12"/>
        <v>-2.2151546478271484</v>
      </c>
      <c r="AG43" s="312">
        <f t="shared" si="13"/>
        <v>1.4543708068400281</v>
      </c>
      <c r="AH43" s="312">
        <f t="shared" si="14"/>
        <v>-1.5231016996553355</v>
      </c>
      <c r="AI43" s="315">
        <f t="shared" si="17"/>
        <v>6.3866631849785777E-2</v>
      </c>
      <c r="AJ43" s="236" t="str">
        <f t="shared" si="15"/>
        <v>No significativa</v>
      </c>
      <c r="AK43" s="229" t="str">
        <f t="shared" si="16"/>
        <v>Sin cambio</v>
      </c>
    </row>
    <row r="44" spans="1:37" s="69" customFormat="1" ht="26.25" thickBot="1" x14ac:dyDescent="0.25">
      <c r="A44" s="168"/>
      <c r="B44" s="174" t="s">
        <v>85</v>
      </c>
      <c r="C44" s="288">
        <v>44.328968048095703</v>
      </c>
      <c r="D44" s="271">
        <v>0.40988871455192566</v>
      </c>
      <c r="E44" s="288">
        <v>45.372394561767578</v>
      </c>
      <c r="F44" s="271">
        <v>0.42429551482200623</v>
      </c>
      <c r="G44" s="177"/>
      <c r="H44" s="288">
        <f t="shared" si="0"/>
        <v>1.043426513671875</v>
      </c>
      <c r="I44" s="316">
        <f t="shared" si="1"/>
        <v>0.58994528747596697</v>
      </c>
      <c r="J44" s="316">
        <f>H44/I44</f>
        <v>1.7686835301898769</v>
      </c>
      <c r="K44" s="271">
        <f>IF(J44&gt;0,(1-NORMSDIST(J44)),(NORMSDIST(J44)))</f>
        <v>3.8473351149274526E-2</v>
      </c>
      <c r="L44" s="237" t="str">
        <f>IF(K44&lt;0.05,  "Significativa","No significativa")</f>
        <v>Significativa</v>
      </c>
      <c r="M44" s="237" t="str">
        <f>IF(L44="Significativa",IF(H44&lt;0,"Disminución","Aumento"),"Sin cambio")</f>
        <v>Aumento</v>
      </c>
      <c r="N44" s="168"/>
      <c r="O44" s="288">
        <v>33.699630737304688</v>
      </c>
      <c r="P44" s="271">
        <v>0.32553103566169739</v>
      </c>
      <c r="Q44" s="288">
        <v>36.496257781982422</v>
      </c>
      <c r="R44" s="271">
        <v>0.36910739541053772</v>
      </c>
      <c r="S44" s="177"/>
      <c r="T44" s="288">
        <f t="shared" si="6"/>
        <v>2.7966270446777344</v>
      </c>
      <c r="U44" s="316">
        <f t="shared" si="7"/>
        <v>0.49214908770181454</v>
      </c>
      <c r="V44" s="316">
        <f t="shared" si="8"/>
        <v>5.6824793839141829</v>
      </c>
      <c r="W44" s="271">
        <f t="shared" si="9"/>
        <v>6.6377960905583677E-9</v>
      </c>
      <c r="X44" s="238" t="str">
        <f t="shared" si="10"/>
        <v>Significativa</v>
      </c>
      <c r="Y44" s="238" t="str">
        <f t="shared" si="11"/>
        <v>Aumento</v>
      </c>
      <c r="Z44" s="168"/>
      <c r="AA44" s="288">
        <v>10.629336357116699</v>
      </c>
      <c r="AB44" s="271">
        <v>0.29874289035797119</v>
      </c>
      <c r="AC44" s="288">
        <v>8.8761367797851562</v>
      </c>
      <c r="AD44" s="271">
        <v>0.26899531483650208</v>
      </c>
      <c r="AE44" s="177"/>
      <c r="AF44" s="257">
        <f t="shared" si="12"/>
        <v>-1.753199577331543</v>
      </c>
      <c r="AG44" s="317">
        <f t="shared" si="13"/>
        <v>0.4020022312667228</v>
      </c>
      <c r="AH44" s="317">
        <f t="shared" si="14"/>
        <v>-4.3611687721412666</v>
      </c>
      <c r="AI44" s="318">
        <f>IF(AH44&gt;0,(1-NORMSDIST(AH44)),(NORMSDIST(AH44)))</f>
        <v>6.4684763249185497E-6</v>
      </c>
      <c r="AJ44" s="238" t="str">
        <f t="shared" si="15"/>
        <v>Significativa</v>
      </c>
      <c r="AK44" s="238" t="str">
        <f t="shared" si="16"/>
        <v>Disminución</v>
      </c>
    </row>
    <row r="45" spans="1:37" ht="12.75" customHeight="1" thickTop="1" x14ac:dyDescent="0.2">
      <c r="B45" s="118" t="s">
        <v>204</v>
      </c>
    </row>
    <row r="46" spans="1:37" x14ac:dyDescent="0.2">
      <c r="B46" s="363" t="s">
        <v>162</v>
      </c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63"/>
      <c r="W46" s="363"/>
      <c r="X46" s="363"/>
      <c r="Y46" s="363"/>
    </row>
    <row r="47" spans="1:37" x14ac:dyDescent="0.2">
      <c r="A47" s="23"/>
      <c r="B47" s="363"/>
      <c r="C47" s="363"/>
      <c r="D47" s="363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3"/>
      <c r="Q47" s="363"/>
      <c r="R47" s="363"/>
      <c r="S47" s="363"/>
      <c r="T47" s="363"/>
      <c r="U47" s="363"/>
      <c r="V47" s="363"/>
      <c r="W47" s="363"/>
      <c r="X47" s="363"/>
      <c r="Y47" s="36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x14ac:dyDescent="0.2">
      <c r="A48" s="23"/>
      <c r="B48" s="27"/>
      <c r="C48" s="23"/>
      <c r="D48" s="23"/>
      <c r="E48" s="23"/>
      <c r="F48" s="23"/>
      <c r="G48" s="23"/>
      <c r="H48" s="23"/>
      <c r="I48" s="23"/>
      <c r="J48" s="23"/>
      <c r="K48" s="23"/>
      <c r="L48" s="129"/>
      <c r="M48" s="1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129"/>
      <c r="Y48" s="129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2:34" x14ac:dyDescent="0.2">
      <c r="F49" s="23"/>
      <c r="H49" s="23"/>
      <c r="I49" s="23"/>
      <c r="J49" s="23"/>
      <c r="R49" s="23"/>
      <c r="S49" s="23"/>
      <c r="T49" s="23"/>
      <c r="U49" s="23"/>
      <c r="V49" s="23"/>
      <c r="AD49" s="23"/>
      <c r="AE49" s="23"/>
      <c r="AF49" s="23"/>
      <c r="AG49" s="23"/>
      <c r="AH49" s="23"/>
    </row>
    <row r="50" spans="2:34" x14ac:dyDescent="0.2">
      <c r="H50" s="49"/>
      <c r="I50" s="30"/>
      <c r="J50" s="30"/>
      <c r="K50" s="48"/>
      <c r="L50" s="122"/>
      <c r="M50" s="122"/>
      <c r="R50" s="23"/>
      <c r="S50" s="23"/>
      <c r="T50" s="23"/>
      <c r="U50" s="23"/>
      <c r="V50" s="23"/>
      <c r="AD50" s="23"/>
      <c r="AE50" s="23"/>
      <c r="AF50" s="23"/>
      <c r="AG50" s="23"/>
      <c r="AH50" s="23"/>
    </row>
    <row r="51" spans="2:34" x14ac:dyDescent="0.2">
      <c r="B51" s="50"/>
      <c r="H51" s="49"/>
      <c r="I51" s="30"/>
      <c r="J51" s="30"/>
      <c r="K51" s="48"/>
      <c r="L51" s="122"/>
      <c r="M51" s="122"/>
      <c r="Q51" s="23"/>
      <c r="R51" s="23"/>
      <c r="S51" s="23"/>
      <c r="T51" s="23"/>
      <c r="U51" s="23"/>
      <c r="AC51" s="23"/>
      <c r="AD51" s="23"/>
      <c r="AE51" s="23"/>
      <c r="AF51" s="23"/>
      <c r="AG51" s="23"/>
    </row>
    <row r="52" spans="2:34" x14ac:dyDescent="0.2">
      <c r="B52" s="50"/>
      <c r="F52" s="23"/>
      <c r="H52" s="49"/>
      <c r="I52" s="30"/>
      <c r="J52" s="30"/>
      <c r="K52" s="48"/>
      <c r="L52" s="122"/>
      <c r="M52" s="122"/>
      <c r="Q52" s="23"/>
      <c r="R52" s="23"/>
      <c r="S52" s="23"/>
      <c r="T52" s="23"/>
      <c r="U52" s="23"/>
      <c r="AC52" s="23"/>
      <c r="AD52" s="23"/>
      <c r="AE52" s="23"/>
      <c r="AF52" s="23"/>
      <c r="AG52" s="23"/>
    </row>
    <row r="53" spans="2:34" x14ac:dyDescent="0.2">
      <c r="B53" s="50"/>
      <c r="F53" s="23"/>
      <c r="H53" s="49"/>
      <c r="I53" s="30"/>
      <c r="J53" s="30"/>
      <c r="K53" s="48"/>
      <c r="L53" s="122"/>
      <c r="M53" s="122"/>
      <c r="Q53" s="23"/>
      <c r="R53" s="23"/>
      <c r="S53" s="23"/>
      <c r="T53" s="23"/>
      <c r="U53" s="23"/>
      <c r="AC53" s="23"/>
      <c r="AD53" s="23"/>
      <c r="AE53" s="23"/>
      <c r="AF53" s="23"/>
      <c r="AG53" s="23"/>
    </row>
    <row r="54" spans="2:34" x14ac:dyDescent="0.2">
      <c r="B54" s="50"/>
      <c r="F54" s="23"/>
      <c r="H54" s="49"/>
      <c r="I54" s="30"/>
      <c r="J54" s="30"/>
      <c r="K54" s="48"/>
      <c r="L54" s="122"/>
      <c r="M54" s="122"/>
      <c r="Q54" s="23"/>
      <c r="R54" s="23"/>
      <c r="S54" s="23"/>
      <c r="T54" s="23"/>
      <c r="U54" s="23"/>
      <c r="AC54" s="23"/>
      <c r="AD54" s="23"/>
      <c r="AE54" s="23"/>
      <c r="AF54" s="23"/>
      <c r="AG54" s="23"/>
    </row>
    <row r="55" spans="2:34" x14ac:dyDescent="0.2">
      <c r="B55" s="50"/>
      <c r="F55" s="23"/>
      <c r="H55" s="49"/>
      <c r="I55" s="30"/>
      <c r="J55" s="30"/>
      <c r="K55" s="48"/>
      <c r="L55" s="122"/>
      <c r="M55" s="122"/>
      <c r="Q55" s="23"/>
      <c r="R55" s="23"/>
      <c r="S55" s="23"/>
      <c r="T55" s="23"/>
      <c r="U55" s="23"/>
      <c r="AC55" s="23"/>
      <c r="AD55" s="23"/>
      <c r="AE55" s="23"/>
      <c r="AF55" s="23"/>
      <c r="AG55" s="23"/>
    </row>
    <row r="56" spans="2:34" x14ac:dyDescent="0.2">
      <c r="B56" s="50"/>
      <c r="F56" s="23"/>
      <c r="H56" s="49"/>
      <c r="I56" s="30"/>
      <c r="J56" s="30"/>
      <c r="K56" s="48"/>
      <c r="L56" s="122"/>
      <c r="M56" s="122"/>
      <c r="Q56" s="23"/>
      <c r="R56" s="23"/>
      <c r="S56" s="23"/>
      <c r="T56" s="23"/>
      <c r="U56" s="23"/>
      <c r="AC56" s="23"/>
      <c r="AD56" s="23"/>
      <c r="AE56" s="23"/>
      <c r="AF56" s="23"/>
      <c r="AG56" s="23"/>
    </row>
    <row r="57" spans="2:34" x14ac:dyDescent="0.2">
      <c r="B57" s="50"/>
      <c r="F57" s="23"/>
      <c r="H57" s="49"/>
      <c r="I57" s="30"/>
      <c r="J57" s="30"/>
      <c r="K57" s="48"/>
      <c r="L57" s="122"/>
      <c r="M57" s="122"/>
      <c r="Q57" s="23"/>
      <c r="R57" s="23"/>
      <c r="S57" s="23"/>
      <c r="T57" s="23"/>
      <c r="U57" s="23"/>
      <c r="AC57" s="23"/>
      <c r="AD57" s="23"/>
      <c r="AE57" s="23"/>
      <c r="AF57" s="23"/>
      <c r="AG57" s="23"/>
    </row>
    <row r="58" spans="2:34" x14ac:dyDescent="0.2">
      <c r="B58" s="50"/>
      <c r="F58" s="23"/>
      <c r="H58" s="49"/>
      <c r="I58" s="30"/>
      <c r="J58" s="30"/>
      <c r="K58" s="48"/>
      <c r="L58" s="122"/>
      <c r="M58" s="122"/>
      <c r="Q58" s="23"/>
      <c r="R58" s="23"/>
      <c r="S58" s="23"/>
      <c r="T58" s="23"/>
      <c r="U58" s="23"/>
      <c r="AC58" s="23"/>
      <c r="AD58" s="23"/>
      <c r="AE58" s="23"/>
      <c r="AF58" s="23"/>
      <c r="AG58" s="23"/>
    </row>
    <row r="59" spans="2:34" x14ac:dyDescent="0.2">
      <c r="B59" s="50"/>
      <c r="F59" s="23"/>
      <c r="H59" s="49"/>
      <c r="I59" s="30"/>
      <c r="J59" s="30"/>
      <c r="K59" s="48"/>
      <c r="L59" s="122"/>
      <c r="M59" s="122"/>
      <c r="Q59" s="23"/>
      <c r="R59" s="23"/>
      <c r="S59" s="23"/>
      <c r="T59" s="23"/>
      <c r="U59" s="23"/>
      <c r="AC59" s="23"/>
      <c r="AD59" s="23"/>
      <c r="AE59" s="23"/>
      <c r="AF59" s="23"/>
      <c r="AG59" s="23"/>
    </row>
    <row r="60" spans="2:34" x14ac:dyDescent="0.2">
      <c r="B60" s="50"/>
      <c r="F60" s="23"/>
      <c r="H60" s="49"/>
      <c r="I60" s="30"/>
      <c r="J60" s="30"/>
      <c r="K60" s="48"/>
      <c r="L60" s="122"/>
      <c r="M60" s="122"/>
      <c r="Q60" s="23"/>
      <c r="R60" s="23"/>
      <c r="S60" s="23"/>
      <c r="T60" s="23"/>
      <c r="U60" s="23"/>
      <c r="AC60" s="23"/>
      <c r="AD60" s="23"/>
      <c r="AE60" s="23"/>
      <c r="AF60" s="23"/>
      <c r="AG60" s="23"/>
    </row>
    <row r="61" spans="2:34" x14ac:dyDescent="0.2">
      <c r="B61" s="50"/>
      <c r="F61" s="23"/>
      <c r="H61" s="49"/>
      <c r="I61" s="30"/>
      <c r="J61" s="30"/>
      <c r="K61" s="48"/>
      <c r="L61" s="122"/>
      <c r="M61" s="122"/>
      <c r="Q61" s="23"/>
      <c r="R61" s="23"/>
      <c r="S61" s="23"/>
      <c r="T61" s="23"/>
      <c r="U61" s="23"/>
      <c r="AC61" s="23"/>
      <c r="AD61" s="23"/>
      <c r="AE61" s="23"/>
      <c r="AF61" s="23"/>
      <c r="AG61" s="23"/>
    </row>
    <row r="62" spans="2:34" x14ac:dyDescent="0.2">
      <c r="B62" s="50"/>
      <c r="F62" s="23"/>
      <c r="H62" s="49"/>
      <c r="I62" s="30"/>
      <c r="J62" s="30"/>
      <c r="K62" s="48"/>
      <c r="L62" s="122"/>
      <c r="M62" s="122"/>
      <c r="Q62" s="23"/>
      <c r="R62" s="23"/>
      <c r="S62" s="23"/>
      <c r="T62" s="23"/>
      <c r="U62" s="23"/>
      <c r="AC62" s="23"/>
      <c r="AD62" s="23"/>
      <c r="AE62" s="23"/>
      <c r="AF62" s="23"/>
      <c r="AG62" s="23"/>
    </row>
    <row r="63" spans="2:34" x14ac:dyDescent="0.2">
      <c r="B63" s="50"/>
      <c r="F63" s="23"/>
      <c r="H63" s="49"/>
      <c r="I63" s="30"/>
      <c r="J63" s="30"/>
      <c r="K63" s="48"/>
      <c r="L63" s="122"/>
      <c r="M63" s="122"/>
      <c r="Q63" s="23"/>
      <c r="R63" s="23"/>
      <c r="S63" s="23"/>
      <c r="T63" s="23"/>
      <c r="U63" s="23"/>
      <c r="AC63" s="23"/>
      <c r="AD63" s="23"/>
      <c r="AE63" s="23"/>
      <c r="AF63" s="23"/>
      <c r="AG63" s="23"/>
    </row>
    <row r="64" spans="2:34" x14ac:dyDescent="0.2">
      <c r="B64" s="50"/>
      <c r="F64" s="23"/>
      <c r="H64" s="49"/>
      <c r="I64" s="30"/>
      <c r="J64" s="30"/>
      <c r="K64" s="48"/>
      <c r="L64" s="122"/>
      <c r="M64" s="122"/>
      <c r="Q64" s="23"/>
      <c r="R64" s="23"/>
      <c r="S64" s="23"/>
      <c r="T64" s="23"/>
      <c r="U64" s="23"/>
      <c r="AC64" s="23"/>
      <c r="AD64" s="23"/>
      <c r="AE64" s="23"/>
      <c r="AF64" s="23"/>
      <c r="AG64" s="23"/>
    </row>
    <row r="65" spans="2:33" x14ac:dyDescent="0.2">
      <c r="B65" s="50"/>
      <c r="F65" s="23"/>
      <c r="H65" s="49"/>
      <c r="I65" s="30"/>
      <c r="J65" s="30"/>
      <c r="K65" s="48"/>
      <c r="L65" s="122"/>
      <c r="M65" s="122"/>
      <c r="Q65" s="23"/>
      <c r="R65" s="23"/>
      <c r="S65" s="23"/>
      <c r="T65" s="23"/>
      <c r="U65" s="23"/>
      <c r="AC65" s="23"/>
      <c r="AD65" s="23"/>
      <c r="AE65" s="23"/>
      <c r="AF65" s="23"/>
      <c r="AG65" s="23"/>
    </row>
    <row r="66" spans="2:33" x14ac:dyDescent="0.2">
      <c r="B66" s="50"/>
      <c r="F66" s="23"/>
      <c r="H66" s="49"/>
      <c r="I66" s="30"/>
      <c r="J66" s="30"/>
      <c r="K66" s="48"/>
      <c r="L66" s="122"/>
      <c r="M66" s="122"/>
      <c r="Q66" s="23"/>
      <c r="R66" s="23"/>
      <c r="S66" s="23"/>
      <c r="T66" s="23"/>
      <c r="U66" s="23"/>
      <c r="AC66" s="23"/>
      <c r="AD66" s="23"/>
      <c r="AE66" s="23"/>
      <c r="AF66" s="23"/>
      <c r="AG66" s="23"/>
    </row>
    <row r="67" spans="2:33" x14ac:dyDescent="0.2">
      <c r="B67" s="50"/>
      <c r="F67" s="23"/>
      <c r="H67" s="49"/>
      <c r="I67" s="30"/>
      <c r="J67" s="30"/>
      <c r="K67" s="48"/>
      <c r="L67" s="122"/>
      <c r="M67" s="122"/>
      <c r="Q67" s="23"/>
      <c r="R67" s="23"/>
      <c r="S67" s="23"/>
      <c r="T67" s="23"/>
      <c r="U67" s="23"/>
      <c r="AC67" s="23"/>
      <c r="AD67" s="23"/>
      <c r="AE67" s="23"/>
      <c r="AF67" s="23"/>
      <c r="AG67" s="23"/>
    </row>
    <row r="68" spans="2:33" x14ac:dyDescent="0.2">
      <c r="B68" s="50"/>
      <c r="F68" s="23"/>
      <c r="H68" s="49"/>
      <c r="I68" s="30"/>
      <c r="J68" s="30"/>
      <c r="K68" s="48"/>
      <c r="L68" s="122"/>
      <c r="M68" s="122"/>
      <c r="Q68" s="23"/>
      <c r="R68" s="23"/>
      <c r="S68" s="23"/>
      <c r="T68" s="23"/>
      <c r="U68" s="23"/>
      <c r="AC68" s="23"/>
      <c r="AD68" s="23"/>
      <c r="AE68" s="23"/>
      <c r="AF68" s="23"/>
      <c r="AG68" s="23"/>
    </row>
    <row r="69" spans="2:33" x14ac:dyDescent="0.2">
      <c r="B69" s="50"/>
      <c r="F69" s="23"/>
      <c r="H69" s="49"/>
      <c r="I69" s="30"/>
      <c r="J69" s="30"/>
      <c r="K69" s="48"/>
      <c r="L69" s="122"/>
      <c r="M69" s="122"/>
      <c r="Q69" s="23"/>
      <c r="R69" s="23"/>
      <c r="S69" s="23"/>
      <c r="T69" s="23"/>
      <c r="U69" s="23"/>
      <c r="AC69" s="23"/>
      <c r="AD69" s="23"/>
      <c r="AE69" s="23"/>
      <c r="AF69" s="23"/>
      <c r="AG69" s="23"/>
    </row>
    <row r="70" spans="2:33" x14ac:dyDescent="0.2">
      <c r="B70" s="50"/>
      <c r="F70" s="23"/>
      <c r="H70" s="49"/>
      <c r="I70" s="30"/>
      <c r="J70" s="30"/>
      <c r="K70" s="48"/>
      <c r="L70" s="122"/>
      <c r="M70" s="122"/>
      <c r="Q70" s="23"/>
      <c r="R70" s="23"/>
      <c r="S70" s="23"/>
      <c r="T70" s="23"/>
      <c r="U70" s="23"/>
      <c r="AC70" s="23"/>
      <c r="AD70" s="23"/>
      <c r="AE70" s="23"/>
      <c r="AF70" s="23"/>
      <c r="AG70" s="23"/>
    </row>
    <row r="71" spans="2:33" x14ac:dyDescent="0.2">
      <c r="B71" s="50"/>
      <c r="F71" s="23"/>
      <c r="H71" s="49"/>
      <c r="I71" s="30"/>
      <c r="J71" s="30"/>
      <c r="K71" s="48"/>
      <c r="L71" s="122"/>
      <c r="M71" s="122"/>
      <c r="Q71" s="23"/>
      <c r="R71" s="23"/>
      <c r="S71" s="23"/>
      <c r="T71" s="23"/>
      <c r="U71" s="23"/>
      <c r="AC71" s="23"/>
      <c r="AD71" s="23"/>
      <c r="AE71" s="23"/>
      <c r="AF71" s="23"/>
      <c r="AG71" s="23"/>
    </row>
    <row r="72" spans="2:33" x14ac:dyDescent="0.2">
      <c r="B72" s="50"/>
      <c r="F72" s="23"/>
      <c r="H72" s="49"/>
      <c r="I72" s="30"/>
      <c r="J72" s="30"/>
      <c r="K72" s="48"/>
      <c r="L72" s="122"/>
      <c r="M72" s="122"/>
      <c r="Q72" s="23"/>
      <c r="R72" s="23"/>
      <c r="S72" s="23"/>
      <c r="T72" s="23"/>
      <c r="U72" s="23"/>
      <c r="AC72" s="23"/>
      <c r="AD72" s="23"/>
      <c r="AE72" s="23"/>
      <c r="AF72" s="23"/>
      <c r="AG72" s="23"/>
    </row>
    <row r="73" spans="2:33" x14ac:dyDescent="0.2">
      <c r="B73" s="50"/>
      <c r="F73" s="23"/>
      <c r="H73" s="49"/>
      <c r="I73" s="30"/>
      <c r="J73" s="30"/>
      <c r="K73" s="48"/>
      <c r="L73" s="122"/>
      <c r="M73" s="122"/>
      <c r="Q73" s="23"/>
      <c r="R73" s="23"/>
      <c r="S73" s="23"/>
      <c r="T73" s="23"/>
      <c r="U73" s="23"/>
      <c r="AC73" s="23"/>
      <c r="AD73" s="23"/>
      <c r="AE73" s="23"/>
      <c r="AF73" s="23"/>
      <c r="AG73" s="23"/>
    </row>
    <row r="74" spans="2:33" x14ac:dyDescent="0.2">
      <c r="B74" s="50"/>
      <c r="F74" s="23"/>
      <c r="H74" s="49"/>
      <c r="I74" s="30"/>
      <c r="J74" s="30"/>
      <c r="K74" s="48"/>
      <c r="L74" s="122"/>
      <c r="M74" s="122"/>
      <c r="Q74" s="23"/>
      <c r="R74" s="23"/>
      <c r="S74" s="23"/>
      <c r="T74" s="23"/>
      <c r="U74" s="23"/>
      <c r="AC74" s="23"/>
      <c r="AD74" s="23"/>
      <c r="AE74" s="23"/>
      <c r="AF74" s="23"/>
      <c r="AG74" s="23"/>
    </row>
    <row r="75" spans="2:33" x14ac:dyDescent="0.2">
      <c r="B75" s="50"/>
      <c r="F75" s="23"/>
      <c r="H75" s="49"/>
      <c r="I75" s="30"/>
      <c r="J75" s="30"/>
      <c r="K75" s="48"/>
      <c r="L75" s="122"/>
      <c r="M75" s="122"/>
      <c r="Q75" s="23"/>
      <c r="R75" s="23"/>
      <c r="S75" s="23"/>
      <c r="T75" s="23"/>
      <c r="U75" s="23"/>
      <c r="AC75" s="23"/>
      <c r="AD75" s="23"/>
      <c r="AE75" s="23"/>
      <c r="AF75" s="23"/>
      <c r="AG75" s="23"/>
    </row>
    <row r="76" spans="2:33" x14ac:dyDescent="0.2">
      <c r="B76" s="50"/>
      <c r="F76" s="23"/>
      <c r="H76" s="49"/>
      <c r="I76" s="30"/>
      <c r="J76" s="30"/>
      <c r="K76" s="48"/>
      <c r="L76" s="122"/>
      <c r="M76" s="122"/>
      <c r="Q76" s="23"/>
      <c r="R76" s="23"/>
      <c r="S76" s="23"/>
      <c r="T76" s="23"/>
      <c r="U76" s="23"/>
      <c r="AC76" s="23"/>
      <c r="AD76" s="23"/>
      <c r="AE76" s="23"/>
      <c r="AF76" s="23"/>
      <c r="AG76" s="23"/>
    </row>
    <row r="77" spans="2:33" x14ac:dyDescent="0.2">
      <c r="B77" s="50"/>
      <c r="F77" s="23"/>
      <c r="H77" s="49"/>
      <c r="I77" s="30"/>
      <c r="J77" s="30"/>
      <c r="K77" s="48"/>
      <c r="L77" s="122"/>
      <c r="M77" s="122"/>
      <c r="Q77" s="23"/>
      <c r="R77" s="23"/>
      <c r="S77" s="23"/>
      <c r="T77" s="23"/>
      <c r="U77" s="23"/>
      <c r="AC77" s="23"/>
      <c r="AD77" s="23"/>
      <c r="AE77" s="23"/>
      <c r="AF77" s="23"/>
      <c r="AG77" s="23"/>
    </row>
    <row r="78" spans="2:33" x14ac:dyDescent="0.2">
      <c r="B78" s="50"/>
      <c r="F78" s="23"/>
      <c r="H78" s="49"/>
      <c r="I78" s="30"/>
      <c r="J78" s="30"/>
      <c r="K78" s="48"/>
      <c r="L78" s="122"/>
      <c r="M78" s="122"/>
      <c r="Q78" s="23"/>
      <c r="R78" s="23"/>
      <c r="S78" s="23"/>
      <c r="T78" s="23"/>
      <c r="U78" s="23"/>
      <c r="AC78" s="23"/>
      <c r="AD78" s="23"/>
      <c r="AE78" s="23"/>
      <c r="AF78" s="23"/>
      <c r="AG78" s="23"/>
    </row>
    <row r="79" spans="2:33" x14ac:dyDescent="0.2">
      <c r="B79" s="50"/>
      <c r="F79" s="23"/>
      <c r="H79" s="49"/>
      <c r="I79" s="30"/>
      <c r="J79" s="30"/>
      <c r="K79" s="48"/>
      <c r="L79" s="122"/>
      <c r="M79" s="122"/>
      <c r="Q79" s="23"/>
      <c r="R79" s="23"/>
      <c r="S79" s="23"/>
      <c r="T79" s="23"/>
      <c r="U79" s="23"/>
      <c r="AC79" s="23"/>
      <c r="AD79" s="23"/>
      <c r="AE79" s="23"/>
      <c r="AF79" s="23"/>
      <c r="AG79" s="23"/>
    </row>
    <row r="80" spans="2:33" x14ac:dyDescent="0.2">
      <c r="B80" s="50"/>
      <c r="H80" s="49"/>
      <c r="I80" s="30"/>
      <c r="J80" s="30"/>
      <c r="K80" s="48"/>
      <c r="L80" s="122"/>
      <c r="M80" s="122"/>
      <c r="T80" s="70"/>
      <c r="AF80" s="70"/>
    </row>
    <row r="81" spans="2:13" x14ac:dyDescent="0.2">
      <c r="B81" s="50"/>
      <c r="H81" s="49"/>
      <c r="I81" s="30"/>
      <c r="J81" s="30"/>
      <c r="K81" s="48"/>
      <c r="L81" s="122"/>
      <c r="M81" s="122"/>
    </row>
    <row r="82" spans="2:13" x14ac:dyDescent="0.2">
      <c r="B82" s="50"/>
      <c r="H82" s="49"/>
      <c r="I82" s="30"/>
      <c r="J82" s="30"/>
      <c r="K82" s="48"/>
      <c r="L82" s="122"/>
      <c r="M82" s="122"/>
    </row>
  </sheetData>
  <mergeCells count="30">
    <mergeCell ref="M10:M11"/>
    <mergeCell ref="O10:P10"/>
    <mergeCell ref="Q10:R10"/>
    <mergeCell ref="V10:V11"/>
    <mergeCell ref="B6:AK6"/>
    <mergeCell ref="B7:AK7"/>
    <mergeCell ref="B8:AK8"/>
    <mergeCell ref="B9:B11"/>
    <mergeCell ref="C9:M9"/>
    <mergeCell ref="O9:Y9"/>
    <mergeCell ref="AA9:AK9"/>
    <mergeCell ref="C10:D10"/>
    <mergeCell ref="E10:F10"/>
    <mergeCell ref="J10:J11"/>
    <mergeCell ref="B46:Y46"/>
    <mergeCell ref="B47:Y47"/>
    <mergeCell ref="AI10:AI11"/>
    <mergeCell ref="AJ10:AJ11"/>
    <mergeCell ref="AK10:AK11"/>
    <mergeCell ref="H11:I11"/>
    <mergeCell ref="T11:U11"/>
    <mergeCell ref="AF11:AG11"/>
    <mergeCell ref="W10:W11"/>
    <mergeCell ref="X10:X11"/>
    <mergeCell ref="Y10:Y11"/>
    <mergeCell ref="AA10:AB10"/>
    <mergeCell ref="AC10:AD10"/>
    <mergeCell ref="AH10:AH11"/>
    <mergeCell ref="K10:K11"/>
    <mergeCell ref="L10:L11"/>
  </mergeCells>
  <pageMargins left="0.7" right="0.7" top="0.75" bottom="0.75" header="0.3" footer="0.3"/>
  <ignoredErrors>
    <ignoredError sqref="V40" evalError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89"/>
  <sheetViews>
    <sheetView zoomScaleNormal="100" workbookViewId="0"/>
  </sheetViews>
  <sheetFormatPr baseColWidth="10" defaultRowHeight="12.75" x14ac:dyDescent="0.2"/>
  <cols>
    <col min="1" max="1" width="1.7109375" style="109" customWidth="1"/>
    <col min="2" max="2" width="18.7109375" style="110" customWidth="1"/>
    <col min="3" max="6" width="10.7109375" style="109" customWidth="1"/>
    <col min="7" max="7" width="1.7109375" style="109" customWidth="1"/>
    <col min="8" max="10" width="10.7109375" style="109" customWidth="1"/>
    <col min="11" max="11" width="11.7109375" style="109" customWidth="1"/>
    <col min="12" max="13" width="16.7109375" style="127" customWidth="1"/>
    <col min="14" max="14" width="1.7109375" style="109" customWidth="1"/>
    <col min="15" max="18" width="10.7109375" style="81" customWidth="1"/>
    <col min="19" max="19" width="1.7109375" style="81" customWidth="1"/>
    <col min="20" max="22" width="10.7109375" style="81" customWidth="1"/>
    <col min="23" max="23" width="11.7109375" style="81" customWidth="1"/>
    <col min="24" max="25" width="16.7109375" style="124" customWidth="1"/>
    <col min="26" max="26" width="1.7109375" style="109" customWidth="1"/>
    <col min="27" max="30" width="10.7109375" style="109" customWidth="1"/>
    <col min="31" max="31" width="1.7109375" style="109" customWidth="1"/>
    <col min="32" max="34" width="10.7109375" style="109" customWidth="1"/>
    <col min="35" max="35" width="11.7109375" style="109" customWidth="1"/>
    <col min="36" max="37" width="16.7109375" style="125" customWidth="1"/>
    <col min="38" max="16384" width="11.42578125" style="105"/>
  </cols>
  <sheetData>
    <row r="6" spans="1:37" ht="15" x14ac:dyDescent="0.2">
      <c r="A6" s="105"/>
      <c r="B6" s="379" t="s">
        <v>4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J6" s="379"/>
      <c r="AK6" s="379"/>
    </row>
    <row r="7" spans="1:37" ht="15.75" customHeight="1" x14ac:dyDescent="0.2">
      <c r="A7" s="105"/>
      <c r="B7" s="380" t="s">
        <v>147</v>
      </c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0"/>
      <c r="AH7" s="380"/>
      <c r="AI7" s="380"/>
      <c r="AJ7" s="380"/>
      <c r="AK7" s="380"/>
    </row>
    <row r="8" spans="1:37" ht="15.75" customHeight="1" thickBot="1" x14ac:dyDescent="0.25">
      <c r="A8" s="106"/>
      <c r="B8" s="381" t="s">
        <v>217</v>
      </c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</row>
    <row r="9" spans="1:37" ht="15" customHeight="1" thickTop="1" x14ac:dyDescent="0.2">
      <c r="A9" s="158"/>
      <c r="B9" s="382" t="s">
        <v>90</v>
      </c>
      <c r="C9" s="385" t="s">
        <v>198</v>
      </c>
      <c r="D9" s="385"/>
      <c r="E9" s="385"/>
      <c r="F9" s="385"/>
      <c r="G9" s="382"/>
      <c r="H9" s="385"/>
      <c r="I9" s="385"/>
      <c r="J9" s="385"/>
      <c r="K9" s="385"/>
      <c r="L9" s="385"/>
      <c r="M9" s="385"/>
      <c r="N9" s="158"/>
      <c r="O9" s="385" t="s">
        <v>197</v>
      </c>
      <c r="P9" s="385"/>
      <c r="Q9" s="385"/>
      <c r="R9" s="385"/>
      <c r="S9" s="382"/>
      <c r="T9" s="385"/>
      <c r="U9" s="385"/>
      <c r="V9" s="385"/>
      <c r="W9" s="385"/>
      <c r="X9" s="385"/>
      <c r="Y9" s="385"/>
      <c r="Z9" s="158"/>
      <c r="AA9" s="385" t="s">
        <v>199</v>
      </c>
      <c r="AB9" s="385"/>
      <c r="AC9" s="385"/>
      <c r="AD9" s="385"/>
      <c r="AE9" s="382"/>
      <c r="AF9" s="385"/>
      <c r="AG9" s="385"/>
      <c r="AH9" s="385"/>
      <c r="AI9" s="385"/>
      <c r="AJ9" s="385"/>
      <c r="AK9" s="385"/>
    </row>
    <row r="10" spans="1:37" ht="36" customHeight="1" x14ac:dyDescent="0.2">
      <c r="A10" s="145"/>
      <c r="B10" s="383"/>
      <c r="C10" s="368">
        <v>2008</v>
      </c>
      <c r="D10" s="368"/>
      <c r="E10" s="368">
        <v>2012</v>
      </c>
      <c r="F10" s="368"/>
      <c r="G10" s="146"/>
      <c r="H10" s="211" t="s">
        <v>184</v>
      </c>
      <c r="I10" s="213" t="s">
        <v>29</v>
      </c>
      <c r="J10" s="364" t="s">
        <v>28</v>
      </c>
      <c r="K10" s="364" t="s">
        <v>146</v>
      </c>
      <c r="L10" s="377" t="s">
        <v>136</v>
      </c>
      <c r="M10" s="377" t="s">
        <v>86</v>
      </c>
      <c r="N10" s="145"/>
      <c r="O10" s="368">
        <v>2008</v>
      </c>
      <c r="P10" s="368"/>
      <c r="Q10" s="368">
        <v>2012</v>
      </c>
      <c r="R10" s="368"/>
      <c r="S10" s="146"/>
      <c r="T10" s="211" t="s">
        <v>184</v>
      </c>
      <c r="U10" s="213" t="s">
        <v>29</v>
      </c>
      <c r="V10" s="364" t="s">
        <v>28</v>
      </c>
      <c r="W10" s="364" t="s">
        <v>146</v>
      </c>
      <c r="X10" s="366" t="s">
        <v>136</v>
      </c>
      <c r="Y10" s="366" t="s">
        <v>86</v>
      </c>
      <c r="Z10" s="145"/>
      <c r="AA10" s="368">
        <v>2008</v>
      </c>
      <c r="AB10" s="368"/>
      <c r="AC10" s="368">
        <v>2012</v>
      </c>
      <c r="AD10" s="368"/>
      <c r="AE10" s="146"/>
      <c r="AF10" s="213" t="s">
        <v>184</v>
      </c>
      <c r="AG10" s="213" t="s">
        <v>29</v>
      </c>
      <c r="AH10" s="375" t="s">
        <v>28</v>
      </c>
      <c r="AI10" s="375" t="s">
        <v>146</v>
      </c>
      <c r="AJ10" s="376" t="s">
        <v>136</v>
      </c>
      <c r="AK10" s="376" t="s">
        <v>86</v>
      </c>
    </row>
    <row r="11" spans="1:37" ht="39" thickBot="1" x14ac:dyDescent="0.25">
      <c r="A11" s="160"/>
      <c r="B11" s="384"/>
      <c r="C11" s="160" t="s">
        <v>77</v>
      </c>
      <c r="D11" s="160" t="s">
        <v>144</v>
      </c>
      <c r="E11" s="160" t="s">
        <v>77</v>
      </c>
      <c r="F11" s="274" t="s">
        <v>144</v>
      </c>
      <c r="G11" s="160"/>
      <c r="H11" s="349" t="s">
        <v>191</v>
      </c>
      <c r="I11" s="349"/>
      <c r="J11" s="365"/>
      <c r="K11" s="365"/>
      <c r="L11" s="378"/>
      <c r="M11" s="378"/>
      <c r="N11" s="145"/>
      <c r="O11" s="160" t="s">
        <v>77</v>
      </c>
      <c r="P11" s="274" t="s">
        <v>144</v>
      </c>
      <c r="Q11" s="160" t="s">
        <v>77</v>
      </c>
      <c r="R11" s="274" t="s">
        <v>144</v>
      </c>
      <c r="S11" s="160"/>
      <c r="T11" s="349" t="s">
        <v>191</v>
      </c>
      <c r="U11" s="349"/>
      <c r="V11" s="365"/>
      <c r="W11" s="365"/>
      <c r="X11" s="367"/>
      <c r="Y11" s="367"/>
      <c r="Z11" s="145"/>
      <c r="AA11" s="160" t="s">
        <v>77</v>
      </c>
      <c r="AB11" s="274" t="s">
        <v>144</v>
      </c>
      <c r="AC11" s="160" t="s">
        <v>77</v>
      </c>
      <c r="AD11" s="274" t="s">
        <v>144</v>
      </c>
      <c r="AE11" s="160"/>
      <c r="AF11" s="349" t="s">
        <v>191</v>
      </c>
      <c r="AG11" s="349"/>
      <c r="AH11" s="365"/>
      <c r="AI11" s="365"/>
      <c r="AJ11" s="367"/>
      <c r="AK11" s="367"/>
    </row>
    <row r="12" spans="1:37" x14ac:dyDescent="0.2">
      <c r="A12" s="53"/>
      <c r="B12" s="141" t="s">
        <v>67</v>
      </c>
      <c r="C12" s="286">
        <v>30.751853942871094</v>
      </c>
      <c r="D12" s="289">
        <v>1.8222781419754028</v>
      </c>
      <c r="E12" s="286">
        <v>24.4805908203125</v>
      </c>
      <c r="F12" s="289">
        <v>1.0688278675079346</v>
      </c>
      <c r="G12" s="54"/>
      <c r="H12" s="319">
        <f t="shared" ref="H12:H44" si="0">-(C12-E12)</f>
        <v>-6.2712631225585938</v>
      </c>
      <c r="I12" s="320">
        <f t="shared" ref="I12:I44" si="1">SQRT(D12*D12+F12*F12)</f>
        <v>2.1126028110089425</v>
      </c>
      <c r="J12" s="320">
        <f t="shared" ref="J12:J44" si="2">H12/I12</f>
        <v>-2.968500794318051</v>
      </c>
      <c r="K12" s="315">
        <f t="shared" ref="K12:K44" si="3">IF(J12&gt;0,(1-NORMSDIST(J12)),(NORMSDIST(J12)))</f>
        <v>1.4962816438189386E-3</v>
      </c>
      <c r="L12" s="234" t="str">
        <f t="shared" ref="L12:L44" si="4">IF(K12&lt;0.05,  "Significativa","No significativa")</f>
        <v>Significativa</v>
      </c>
      <c r="M12" s="227" t="str">
        <f t="shared" ref="M12:M44" si="5">IF(L12="Significativa",IF(H12&lt;0,"Disminución","Aumento"),"Sin cambio")</f>
        <v>Disminución</v>
      </c>
      <c r="N12" s="53"/>
      <c r="O12" s="286">
        <v>7.6943831443786621</v>
      </c>
      <c r="P12" s="289">
        <v>0.6633458137512207</v>
      </c>
      <c r="Q12" s="286">
        <v>10.190594673156738</v>
      </c>
      <c r="R12" s="289">
        <v>0.80931633710861206</v>
      </c>
      <c r="S12" s="54"/>
      <c r="T12" s="319">
        <f t="shared" ref="T12:T44" si="6">-(O12-Q12)</f>
        <v>2.4962115287780762</v>
      </c>
      <c r="U12" s="320">
        <f t="shared" ref="U12:U44" si="7">SQRT(P12*P12+R12*R12)</f>
        <v>1.0464323208560455</v>
      </c>
      <c r="V12" s="320">
        <f t="shared" ref="V12:V44" si="8">T12/U12</f>
        <v>2.3854495690041593</v>
      </c>
      <c r="W12" s="315">
        <f t="shared" ref="W12:W44" si="9">IF(V12&gt;0,(1-NORMSDIST(V12)),(NORMSDIST(V12)))</f>
        <v>8.5291305102570547E-3</v>
      </c>
      <c r="X12" s="234" t="str">
        <f t="shared" ref="X12:X44" si="10">IF(W12&lt;0.05,  "Significativa","No significativa")</f>
        <v>Significativa</v>
      </c>
      <c r="Y12" s="227" t="str">
        <f t="shared" ref="Y12:Y44" si="11">IF(X12="Significativa",IF(T12&lt;0,"Disminución","Aumento"),"Sin cambio")</f>
        <v>Aumento</v>
      </c>
      <c r="Z12" s="53"/>
      <c r="AA12" s="286">
        <v>23.917608261108398</v>
      </c>
      <c r="AB12" s="289">
        <v>1.2121872901916504</v>
      </c>
      <c r="AC12" s="286">
        <v>27.631172180175781</v>
      </c>
      <c r="AD12" s="289">
        <v>1.2558430433273315</v>
      </c>
      <c r="AE12" s="54"/>
      <c r="AF12" s="319">
        <f t="shared" ref="AF12:AF44" si="12">-(AA12-AC12)</f>
        <v>3.7135639190673828</v>
      </c>
      <c r="AG12" s="320">
        <f t="shared" ref="AG12:AG44" si="13">SQRT(AB12*AB12+AD12*AD12)</f>
        <v>1.7454339792658531</v>
      </c>
      <c r="AH12" s="320">
        <f t="shared" ref="AH12:AH44" si="14">AF12/AG12</f>
        <v>2.1275877307197519</v>
      </c>
      <c r="AI12" s="315">
        <f>IF(AH12&gt;0,(1-NORMSDIST(AH12)),(NORMSDIST(AH12)))</f>
        <v>1.6685640189363804E-2</v>
      </c>
      <c r="AJ12" s="236" t="str">
        <f t="shared" ref="AJ12:AJ44" si="15">IF(AI12&lt;0.05,  "Significativa","No significativa")</f>
        <v>Significativa</v>
      </c>
      <c r="AK12" s="229" t="str">
        <f t="shared" ref="AK12:AK44" si="16">IF(AJ12="Significativa",IF(AF12&lt;0,"Disminución","Aumento"),"Sin cambio")</f>
        <v>Aumento</v>
      </c>
    </row>
    <row r="13" spans="1:37" x14ac:dyDescent="0.2">
      <c r="A13" s="53"/>
      <c r="B13" s="141" t="s">
        <v>66</v>
      </c>
      <c r="C13" s="286">
        <v>42.140941619873047</v>
      </c>
      <c r="D13" s="289">
        <v>1.3324054479598999</v>
      </c>
      <c r="E13" s="286">
        <v>37.634475708007812</v>
      </c>
      <c r="F13" s="289">
        <v>1.3239630460739136</v>
      </c>
      <c r="G13" s="54"/>
      <c r="H13" s="319">
        <f t="shared" si="0"/>
        <v>-4.5064659118652344</v>
      </c>
      <c r="I13" s="320">
        <f t="shared" si="1"/>
        <v>1.8783456617786134</v>
      </c>
      <c r="J13" s="320">
        <f t="shared" si="2"/>
        <v>-2.3991675246812894</v>
      </c>
      <c r="K13" s="315">
        <f t="shared" si="3"/>
        <v>8.2161974522920785E-3</v>
      </c>
      <c r="L13" s="234" t="str">
        <f t="shared" si="4"/>
        <v>Significativa</v>
      </c>
      <c r="M13" s="227" t="str">
        <f t="shared" si="5"/>
        <v>Disminución</v>
      </c>
      <c r="N13" s="53"/>
      <c r="O13" s="286">
        <v>5.4038653373718262</v>
      </c>
      <c r="P13" s="289">
        <v>0.53133690357208252</v>
      </c>
      <c r="Q13" s="286">
        <v>8.6121654510498047</v>
      </c>
      <c r="R13" s="289">
        <v>0.76062667369842529</v>
      </c>
      <c r="S13" s="54"/>
      <c r="T13" s="319">
        <f t="shared" si="6"/>
        <v>3.2083001136779785</v>
      </c>
      <c r="U13" s="320">
        <f t="shared" si="7"/>
        <v>0.92783179609188826</v>
      </c>
      <c r="V13" s="320">
        <f t="shared" si="8"/>
        <v>3.4578466993604118</v>
      </c>
      <c r="W13" s="315">
        <f t="shared" si="9"/>
        <v>2.7225556444476773E-4</v>
      </c>
      <c r="X13" s="234" t="str">
        <f t="shared" si="10"/>
        <v>Significativa</v>
      </c>
      <c r="Y13" s="227" t="str">
        <f t="shared" si="11"/>
        <v>Aumento</v>
      </c>
      <c r="Z13" s="53"/>
      <c r="AA13" s="286">
        <v>26.491569519042969</v>
      </c>
      <c r="AB13" s="289">
        <v>1.1915688514709473</v>
      </c>
      <c r="AC13" s="286">
        <v>23.543981552124023</v>
      </c>
      <c r="AD13" s="289">
        <v>1.1899324655532837</v>
      </c>
      <c r="AE13" s="54"/>
      <c r="AF13" s="319">
        <f t="shared" si="12"/>
        <v>-2.9475879669189453</v>
      </c>
      <c r="AG13" s="320">
        <f t="shared" si="13"/>
        <v>1.6839761282077335</v>
      </c>
      <c r="AH13" s="320">
        <f t="shared" si="14"/>
        <v>-1.7503739616879737</v>
      </c>
      <c r="AI13" s="315">
        <f t="shared" ref="AI13:AI43" si="17">IF(AH13&gt;0,(1-NORMSDIST(AH13)),(NORMSDIST(AH13)))</f>
        <v>4.0026903007931006E-2</v>
      </c>
      <c r="AJ13" s="236" t="str">
        <f t="shared" si="15"/>
        <v>Significativa</v>
      </c>
      <c r="AK13" s="229" t="str">
        <f t="shared" si="16"/>
        <v>Disminución</v>
      </c>
    </row>
    <row r="14" spans="1:37" x14ac:dyDescent="0.2">
      <c r="A14" s="53"/>
      <c r="B14" s="141" t="s">
        <v>65</v>
      </c>
      <c r="C14" s="286">
        <v>44.569175720214844</v>
      </c>
      <c r="D14" s="289">
        <v>2.4991421699523926</v>
      </c>
      <c r="E14" s="286">
        <v>29.889682769775391</v>
      </c>
      <c r="F14" s="289">
        <v>1.5017397403717041</v>
      </c>
      <c r="G14" s="54"/>
      <c r="H14" s="319">
        <f t="shared" si="0"/>
        <v>-14.679492950439453</v>
      </c>
      <c r="I14" s="320">
        <f t="shared" si="1"/>
        <v>2.9156360941389834</v>
      </c>
      <c r="J14" s="320">
        <f t="shared" si="2"/>
        <v>-5.034747985164608</v>
      </c>
      <c r="K14" s="315">
        <f t="shared" si="3"/>
        <v>2.3923894745437125E-7</v>
      </c>
      <c r="L14" s="234" t="str">
        <f t="shared" si="4"/>
        <v>Significativa</v>
      </c>
      <c r="M14" s="227" t="str">
        <f t="shared" si="5"/>
        <v>Disminución</v>
      </c>
      <c r="N14" s="53"/>
      <c r="O14" s="286">
        <v>4.68084716796875</v>
      </c>
      <c r="P14" s="289">
        <v>0.83906280994415283</v>
      </c>
      <c r="Q14" s="286">
        <v>7.9151430130004883</v>
      </c>
      <c r="R14" s="289">
        <v>0.83496880531311035</v>
      </c>
      <c r="S14" s="54"/>
      <c r="T14" s="319">
        <f t="shared" si="6"/>
        <v>3.2342958450317383</v>
      </c>
      <c r="U14" s="320">
        <f t="shared" si="7"/>
        <v>1.1837226469394679</v>
      </c>
      <c r="V14" s="320">
        <f t="shared" si="8"/>
        <v>2.732308833825269</v>
      </c>
      <c r="W14" s="315">
        <f t="shared" si="9"/>
        <v>3.1446078577112013E-3</v>
      </c>
      <c r="X14" s="234" t="str">
        <f t="shared" si="10"/>
        <v>Significativa</v>
      </c>
      <c r="Y14" s="227" t="str">
        <f t="shared" si="11"/>
        <v>Aumento</v>
      </c>
      <c r="Z14" s="53"/>
      <c r="AA14" s="286">
        <v>29.388662338256836</v>
      </c>
      <c r="AB14" s="289">
        <v>1.4606121778488159</v>
      </c>
      <c r="AC14" s="286">
        <v>32.086338043212891</v>
      </c>
      <c r="AD14" s="289">
        <v>1.4583283662796021</v>
      </c>
      <c r="AE14" s="54"/>
      <c r="AF14" s="319">
        <f t="shared" si="12"/>
        <v>2.6976757049560547</v>
      </c>
      <c r="AG14" s="320">
        <f t="shared" si="13"/>
        <v>2.0640032843907963</v>
      </c>
      <c r="AH14" s="320">
        <f t="shared" si="14"/>
        <v>1.3070113431298589</v>
      </c>
      <c r="AI14" s="315">
        <f t="shared" si="17"/>
        <v>9.5604429556331971E-2</v>
      </c>
      <c r="AJ14" s="236" t="str">
        <f t="shared" si="15"/>
        <v>No significativa</v>
      </c>
      <c r="AK14" s="229" t="str">
        <f t="shared" si="16"/>
        <v>Sin cambio</v>
      </c>
    </row>
    <row r="15" spans="1:37" x14ac:dyDescent="0.2">
      <c r="A15" s="53"/>
      <c r="B15" s="141" t="s">
        <v>64</v>
      </c>
      <c r="C15" s="286">
        <v>29.150890350341797</v>
      </c>
      <c r="D15" s="289">
        <v>1.5246001482009888</v>
      </c>
      <c r="E15" s="286">
        <v>27.976280212402344</v>
      </c>
      <c r="F15" s="289">
        <v>1.4611066579818726</v>
      </c>
      <c r="G15" s="54"/>
      <c r="H15" s="319">
        <f t="shared" si="0"/>
        <v>-1.1746101379394531</v>
      </c>
      <c r="I15" s="320">
        <f t="shared" si="1"/>
        <v>2.1116908575578561</v>
      </c>
      <c r="J15" s="320">
        <f t="shared" si="2"/>
        <v>-0.55624152263360882</v>
      </c>
      <c r="K15" s="315">
        <f t="shared" si="3"/>
        <v>0.28902287859689624</v>
      </c>
      <c r="L15" s="234" t="str">
        <f t="shared" si="4"/>
        <v>No significativa</v>
      </c>
      <c r="M15" s="227" t="str">
        <f t="shared" si="5"/>
        <v>Sin cambio</v>
      </c>
      <c r="N15" s="53"/>
      <c r="O15" s="286">
        <v>4.9487667083740234</v>
      </c>
      <c r="P15" s="289">
        <v>0.52753055095672607</v>
      </c>
      <c r="Q15" s="286">
        <v>5.7480068206787109</v>
      </c>
      <c r="R15" s="289">
        <v>0.54325419664382935</v>
      </c>
      <c r="S15" s="54"/>
      <c r="T15" s="319">
        <f t="shared" si="6"/>
        <v>0.7992401123046875</v>
      </c>
      <c r="U15" s="320">
        <f t="shared" si="7"/>
        <v>0.75724078361102509</v>
      </c>
      <c r="V15" s="320">
        <f t="shared" si="8"/>
        <v>1.0554636379902596</v>
      </c>
      <c r="W15" s="315">
        <f t="shared" si="9"/>
        <v>0.14560666562351154</v>
      </c>
      <c r="X15" s="234" t="str">
        <f t="shared" si="10"/>
        <v>No significativa</v>
      </c>
      <c r="Y15" s="227" t="str">
        <f t="shared" si="11"/>
        <v>Sin cambio</v>
      </c>
      <c r="Z15" s="53"/>
      <c r="AA15" s="286">
        <v>20.355091094970703</v>
      </c>
      <c r="AB15" s="289">
        <v>1.0996501445770264</v>
      </c>
      <c r="AC15" s="286">
        <v>21.788076400756836</v>
      </c>
      <c r="AD15" s="289">
        <v>1.1346930265426636</v>
      </c>
      <c r="AE15" s="54"/>
      <c r="AF15" s="319">
        <f t="shared" si="12"/>
        <v>1.4329853057861328</v>
      </c>
      <c r="AG15" s="320">
        <f t="shared" si="13"/>
        <v>1.5801135101481871</v>
      </c>
      <c r="AH15" s="320">
        <f t="shared" si="14"/>
        <v>0.9068875726856761</v>
      </c>
      <c r="AI15" s="315">
        <f t="shared" si="17"/>
        <v>0.1822331267786248</v>
      </c>
      <c r="AJ15" s="236" t="str">
        <f t="shared" si="15"/>
        <v>No significativa</v>
      </c>
      <c r="AK15" s="229" t="str">
        <f t="shared" si="16"/>
        <v>Sin cambio</v>
      </c>
    </row>
    <row r="16" spans="1:37" x14ac:dyDescent="0.2">
      <c r="A16" s="53"/>
      <c r="B16" s="141" t="s">
        <v>63</v>
      </c>
      <c r="C16" s="286">
        <v>25.191381454467773</v>
      </c>
      <c r="D16" s="289">
        <v>1.1957722902297974</v>
      </c>
      <c r="E16" s="286">
        <v>24.419673919677734</v>
      </c>
      <c r="F16" s="289">
        <v>1.0413902997970581</v>
      </c>
      <c r="G16" s="54"/>
      <c r="H16" s="319">
        <f t="shared" si="0"/>
        <v>-0.77170753479003906</v>
      </c>
      <c r="I16" s="320">
        <f t="shared" si="1"/>
        <v>1.585674975079326</v>
      </c>
      <c r="J16" s="320">
        <f t="shared" si="2"/>
        <v>-0.48667447422598892</v>
      </c>
      <c r="K16" s="315">
        <f t="shared" si="3"/>
        <v>0.31324451857344449</v>
      </c>
      <c r="L16" s="234" t="str">
        <f t="shared" si="4"/>
        <v>No significativa</v>
      </c>
      <c r="M16" s="227" t="str">
        <f t="shared" si="5"/>
        <v>Sin cambio</v>
      </c>
      <c r="N16" s="53"/>
      <c r="O16" s="286">
        <v>12.538440704345703</v>
      </c>
      <c r="P16" s="289">
        <v>0.89527797698974609</v>
      </c>
      <c r="Q16" s="286">
        <v>12.745136260986328</v>
      </c>
      <c r="R16" s="289">
        <v>1.0544867515563965</v>
      </c>
      <c r="S16" s="54"/>
      <c r="T16" s="319">
        <f t="shared" si="6"/>
        <v>0.206695556640625</v>
      </c>
      <c r="U16" s="320">
        <f t="shared" si="7"/>
        <v>1.3832805085342645</v>
      </c>
      <c r="V16" s="320">
        <f t="shared" si="8"/>
        <v>0.14942418068164737</v>
      </c>
      <c r="W16" s="315">
        <f t="shared" si="9"/>
        <v>0.44060946624666508</v>
      </c>
      <c r="X16" s="234" t="str">
        <f t="shared" si="10"/>
        <v>No significativa</v>
      </c>
      <c r="Y16" s="227" t="str">
        <f t="shared" si="11"/>
        <v>Sin cambio</v>
      </c>
      <c r="Z16" s="53"/>
      <c r="AA16" s="286">
        <v>29.553741455078125</v>
      </c>
      <c r="AB16" s="289">
        <v>1.1890876293182373</v>
      </c>
      <c r="AC16" s="286">
        <v>34.909229278564453</v>
      </c>
      <c r="AD16" s="289">
        <v>1.6783246994018555</v>
      </c>
      <c r="AE16" s="54"/>
      <c r="AF16" s="319">
        <f t="shared" si="12"/>
        <v>5.3554878234863281</v>
      </c>
      <c r="AG16" s="320">
        <f t="shared" si="13"/>
        <v>2.0568673235821495</v>
      </c>
      <c r="AH16" s="320">
        <f t="shared" si="14"/>
        <v>2.6037108772574822</v>
      </c>
      <c r="AI16" s="315">
        <f t="shared" si="17"/>
        <v>4.6110257863131165E-3</v>
      </c>
      <c r="AJ16" s="236" t="str">
        <f t="shared" si="15"/>
        <v>Significativa</v>
      </c>
      <c r="AK16" s="229" t="str">
        <f t="shared" si="16"/>
        <v>Aumento</v>
      </c>
    </row>
    <row r="17" spans="1:37" x14ac:dyDescent="0.2">
      <c r="A17" s="53"/>
      <c r="B17" s="141" t="s">
        <v>62</v>
      </c>
      <c r="C17" s="286">
        <v>39.678680419921875</v>
      </c>
      <c r="D17" s="289">
        <v>1.914695143699646</v>
      </c>
      <c r="E17" s="286">
        <v>31.653434753417969</v>
      </c>
      <c r="F17" s="289">
        <v>1.2447683811187744</v>
      </c>
      <c r="G17" s="54"/>
      <c r="H17" s="319">
        <f t="shared" si="0"/>
        <v>-8.0252456665039063</v>
      </c>
      <c r="I17" s="320">
        <f t="shared" si="1"/>
        <v>2.2837481945127101</v>
      </c>
      <c r="J17" s="320">
        <f t="shared" si="2"/>
        <v>-3.5140676567524451</v>
      </c>
      <c r="K17" s="315">
        <f t="shared" si="3"/>
        <v>2.2065019910848344E-4</v>
      </c>
      <c r="L17" s="234" t="str">
        <f t="shared" si="4"/>
        <v>Significativa</v>
      </c>
      <c r="M17" s="227" t="str">
        <f t="shared" si="5"/>
        <v>Disminución</v>
      </c>
      <c r="N17" s="53"/>
      <c r="O17" s="286">
        <v>3.4989449977874756</v>
      </c>
      <c r="P17" s="289">
        <v>0.66058266162872314</v>
      </c>
      <c r="Q17" s="286">
        <v>6.4244756698608398</v>
      </c>
      <c r="R17" s="289">
        <v>0.67416781187057495</v>
      </c>
      <c r="S17" s="54"/>
      <c r="T17" s="319">
        <f t="shared" si="6"/>
        <v>2.9255306720733643</v>
      </c>
      <c r="U17" s="320">
        <f t="shared" si="7"/>
        <v>0.94385999565976264</v>
      </c>
      <c r="V17" s="320">
        <f t="shared" si="8"/>
        <v>3.0995387933868352</v>
      </c>
      <c r="W17" s="315">
        <f t="shared" si="9"/>
        <v>9.6911096931073804E-4</v>
      </c>
      <c r="X17" s="234" t="str">
        <f t="shared" si="10"/>
        <v>Significativa</v>
      </c>
      <c r="Y17" s="227" t="str">
        <f t="shared" si="11"/>
        <v>Aumento</v>
      </c>
      <c r="Z17" s="53"/>
      <c r="AA17" s="286">
        <v>29.411968231201172</v>
      </c>
      <c r="AB17" s="289">
        <v>1.4302608966827393</v>
      </c>
      <c r="AC17" s="286">
        <v>27.665380477905273</v>
      </c>
      <c r="AD17" s="289">
        <v>1.1777375936508179</v>
      </c>
      <c r="AE17" s="54"/>
      <c r="AF17" s="319">
        <f t="shared" si="12"/>
        <v>-1.7465877532958984</v>
      </c>
      <c r="AG17" s="320">
        <f t="shared" si="13"/>
        <v>1.8527579637065745</v>
      </c>
      <c r="AH17" s="320">
        <f t="shared" si="14"/>
        <v>-0.94269612518719126</v>
      </c>
      <c r="AI17" s="315">
        <f t="shared" si="17"/>
        <v>0.17291817794551853</v>
      </c>
      <c r="AJ17" s="236" t="str">
        <f t="shared" si="15"/>
        <v>No significativa</v>
      </c>
      <c r="AK17" s="229" t="str">
        <f t="shared" si="16"/>
        <v>Sin cambio</v>
      </c>
    </row>
    <row r="18" spans="1:37" ht="12" customHeight="1" x14ac:dyDescent="0.2">
      <c r="A18" s="53"/>
      <c r="B18" s="141" t="s">
        <v>61</v>
      </c>
      <c r="C18" s="286">
        <v>15.774074554443359</v>
      </c>
      <c r="D18" s="289">
        <v>1.4431581497192383</v>
      </c>
      <c r="E18" s="286">
        <v>17.029191970825195</v>
      </c>
      <c r="F18" s="289">
        <v>1.2940698862075806</v>
      </c>
      <c r="G18" s="54"/>
      <c r="H18" s="319">
        <f t="shared" si="0"/>
        <v>1.2551174163818359</v>
      </c>
      <c r="I18" s="320">
        <f t="shared" si="1"/>
        <v>1.9383813648222983</v>
      </c>
      <c r="J18" s="320">
        <f t="shared" si="2"/>
        <v>0.64750798741655213</v>
      </c>
      <c r="K18" s="315">
        <f t="shared" si="3"/>
        <v>0.25865161336058007</v>
      </c>
      <c r="L18" s="234" t="str">
        <f t="shared" si="4"/>
        <v>No significativa</v>
      </c>
      <c r="M18" s="227" t="str">
        <f t="shared" si="5"/>
        <v>Sin cambio</v>
      </c>
      <c r="N18" s="53"/>
      <c r="O18" s="286">
        <v>1.5621298551559448</v>
      </c>
      <c r="P18" s="289">
        <v>0.22302868962287903</v>
      </c>
      <c r="Q18" s="286">
        <v>1.840449333190918</v>
      </c>
      <c r="R18" s="289">
        <v>0.30396473407745361</v>
      </c>
      <c r="S18" s="54"/>
      <c r="T18" s="319">
        <f t="shared" si="6"/>
        <v>0.27831947803497314</v>
      </c>
      <c r="U18" s="320">
        <f t="shared" si="7"/>
        <v>0.37700975578580936</v>
      </c>
      <c r="V18" s="320">
        <f t="shared" si="8"/>
        <v>0.73822884889242724</v>
      </c>
      <c r="W18" s="315">
        <f t="shared" si="9"/>
        <v>0.23018769744165879</v>
      </c>
      <c r="X18" s="234" t="str">
        <f t="shared" si="10"/>
        <v>No significativa</v>
      </c>
      <c r="Y18" s="227" t="str">
        <f t="shared" si="11"/>
        <v>Sin cambio</v>
      </c>
      <c r="Z18" s="53"/>
      <c r="AA18" s="286">
        <v>5.7383847236633301</v>
      </c>
      <c r="AB18" s="289">
        <v>0.66483724117279053</v>
      </c>
      <c r="AC18" s="286">
        <v>6.5530614852905273</v>
      </c>
      <c r="AD18" s="289">
        <v>0.64994555711746216</v>
      </c>
      <c r="AE18" s="54"/>
      <c r="AF18" s="319">
        <f t="shared" si="12"/>
        <v>0.81467676162719727</v>
      </c>
      <c r="AG18" s="320">
        <f t="shared" si="13"/>
        <v>0.92975146381545182</v>
      </c>
      <c r="AH18" s="320">
        <f t="shared" si="14"/>
        <v>0.87623068457884579</v>
      </c>
      <c r="AI18" s="315">
        <f t="shared" si="17"/>
        <v>0.19045231925316908</v>
      </c>
      <c r="AJ18" s="236" t="str">
        <f t="shared" si="15"/>
        <v>No significativa</v>
      </c>
      <c r="AK18" s="229" t="str">
        <f t="shared" si="16"/>
        <v>Sin cambio</v>
      </c>
    </row>
    <row r="19" spans="1:37" x14ac:dyDescent="0.2">
      <c r="A19" s="53"/>
      <c r="B19" s="141" t="s">
        <v>60</v>
      </c>
      <c r="C19" s="286">
        <v>34.578140258789063</v>
      </c>
      <c r="D19" s="289">
        <v>1.5150220394134521</v>
      </c>
      <c r="E19" s="286">
        <v>27.39851188659668</v>
      </c>
      <c r="F19" s="289">
        <v>1.5517655611038208</v>
      </c>
      <c r="G19" s="54"/>
      <c r="H19" s="319">
        <f t="shared" si="0"/>
        <v>-7.1796283721923828</v>
      </c>
      <c r="I19" s="320">
        <f t="shared" si="1"/>
        <v>2.1687019473722873</v>
      </c>
      <c r="J19" s="320">
        <f t="shared" si="2"/>
        <v>-3.3105648200720235</v>
      </c>
      <c r="K19" s="315">
        <f t="shared" si="3"/>
        <v>4.6553942416329829E-4</v>
      </c>
      <c r="L19" s="234" t="str">
        <f t="shared" si="4"/>
        <v>Significativa</v>
      </c>
      <c r="M19" s="227" t="str">
        <f t="shared" si="5"/>
        <v>Disminución</v>
      </c>
      <c r="N19" s="53"/>
      <c r="O19" s="286">
        <v>7.3196640014648437</v>
      </c>
      <c r="P19" s="289">
        <v>0.63192856311798096</v>
      </c>
      <c r="Q19" s="286">
        <v>10.717464447021484</v>
      </c>
      <c r="R19" s="289">
        <v>0.87024199962615967</v>
      </c>
      <c r="S19" s="54"/>
      <c r="T19" s="319">
        <f t="shared" si="6"/>
        <v>3.3978004455566406</v>
      </c>
      <c r="U19" s="320">
        <f t="shared" si="7"/>
        <v>1.0754788918419984</v>
      </c>
      <c r="V19" s="320">
        <f t="shared" si="8"/>
        <v>3.1593371765178455</v>
      </c>
      <c r="W19" s="315">
        <f t="shared" si="9"/>
        <v>7.9064215345803213E-4</v>
      </c>
      <c r="X19" s="234" t="str">
        <f t="shared" si="10"/>
        <v>Significativa</v>
      </c>
      <c r="Y19" s="227" t="str">
        <f t="shared" si="11"/>
        <v>Aumento</v>
      </c>
      <c r="Z19" s="53"/>
      <c r="AA19" s="286">
        <v>26.030899047851563</v>
      </c>
      <c r="AB19" s="289">
        <v>1.3389878273010254</v>
      </c>
      <c r="AC19" s="286">
        <v>26.629522323608398</v>
      </c>
      <c r="AD19" s="289">
        <v>1.2149430513381958</v>
      </c>
      <c r="AE19" s="54"/>
      <c r="AF19" s="319">
        <f t="shared" si="12"/>
        <v>0.59862327575683594</v>
      </c>
      <c r="AG19" s="320">
        <f t="shared" si="13"/>
        <v>1.8080307020776185</v>
      </c>
      <c r="AH19" s="320">
        <f t="shared" si="14"/>
        <v>0.33109132221535537</v>
      </c>
      <c r="AI19" s="315">
        <f t="shared" si="17"/>
        <v>0.37028775310349282</v>
      </c>
      <c r="AJ19" s="236" t="str">
        <f t="shared" si="15"/>
        <v>No significativa</v>
      </c>
      <c r="AK19" s="229" t="str">
        <f t="shared" si="16"/>
        <v>Sin cambio</v>
      </c>
    </row>
    <row r="20" spans="1:37" x14ac:dyDescent="0.2">
      <c r="A20" s="53"/>
      <c r="B20" s="141" t="s">
        <v>59</v>
      </c>
      <c r="C20" s="286">
        <v>36.013473510742187</v>
      </c>
      <c r="D20" s="289">
        <v>1.0411872863769531</v>
      </c>
      <c r="E20" s="286">
        <v>32.307712554931641</v>
      </c>
      <c r="F20" s="289">
        <v>1.1717612743377686</v>
      </c>
      <c r="G20" s="54"/>
      <c r="H20" s="319">
        <f t="shared" si="0"/>
        <v>-3.7057609558105469</v>
      </c>
      <c r="I20" s="320">
        <f t="shared" si="1"/>
        <v>1.5675125037302493</v>
      </c>
      <c r="J20" s="320">
        <f t="shared" si="2"/>
        <v>-2.3641029637670217</v>
      </c>
      <c r="K20" s="315">
        <f t="shared" si="3"/>
        <v>9.0368943186775654E-3</v>
      </c>
      <c r="L20" s="234" t="str">
        <f t="shared" si="4"/>
        <v>Significativa</v>
      </c>
      <c r="M20" s="227" t="str">
        <f t="shared" si="5"/>
        <v>Disminución</v>
      </c>
      <c r="N20" s="53"/>
      <c r="O20" s="286">
        <v>5.0353021621704102</v>
      </c>
      <c r="P20" s="289">
        <v>0.44805657863616943</v>
      </c>
      <c r="Q20" s="286">
        <v>6.5928974151611328</v>
      </c>
      <c r="R20" s="289">
        <v>0.65637826919555664</v>
      </c>
      <c r="S20" s="54"/>
      <c r="T20" s="319">
        <f t="shared" si="6"/>
        <v>1.5575952529907227</v>
      </c>
      <c r="U20" s="320">
        <f t="shared" si="7"/>
        <v>0.794724562305271</v>
      </c>
      <c r="V20" s="320">
        <f t="shared" si="8"/>
        <v>1.9599183501672324</v>
      </c>
      <c r="W20" s="315">
        <f t="shared" si="9"/>
        <v>2.5002667223382957E-2</v>
      </c>
      <c r="X20" s="234" t="str">
        <f t="shared" si="10"/>
        <v>Significativa</v>
      </c>
      <c r="Y20" s="227" t="str">
        <f t="shared" si="11"/>
        <v>Aumento</v>
      </c>
      <c r="Z20" s="53"/>
      <c r="AA20" s="286">
        <v>31.337932586669922</v>
      </c>
      <c r="AB20" s="289">
        <v>0.9156419038772583</v>
      </c>
      <c r="AC20" s="286">
        <v>32.193641662597656</v>
      </c>
      <c r="AD20" s="289">
        <v>1.2604042291641235</v>
      </c>
      <c r="AE20" s="54"/>
      <c r="AF20" s="319">
        <f t="shared" si="12"/>
        <v>0.85570907592773438</v>
      </c>
      <c r="AG20" s="320">
        <f t="shared" si="13"/>
        <v>1.5578892505665409</v>
      </c>
      <c r="AH20" s="320">
        <f t="shared" si="14"/>
        <v>0.54927465197962422</v>
      </c>
      <c r="AI20" s="315">
        <f t="shared" si="17"/>
        <v>0.29140849003852975</v>
      </c>
      <c r="AJ20" s="236" t="str">
        <f t="shared" si="15"/>
        <v>No significativa</v>
      </c>
      <c r="AK20" s="229" t="str">
        <f t="shared" si="16"/>
        <v>Sin cambio</v>
      </c>
    </row>
    <row r="21" spans="1:37" x14ac:dyDescent="0.2">
      <c r="A21" s="53"/>
      <c r="B21" s="141" t="s">
        <v>58</v>
      </c>
      <c r="C21" s="286">
        <v>24.578496932983398</v>
      </c>
      <c r="D21" s="289">
        <v>1.3442304134368896</v>
      </c>
      <c r="E21" s="286">
        <v>21.721220016479492</v>
      </c>
      <c r="F21" s="289">
        <v>1.1602061986923218</v>
      </c>
      <c r="G21" s="54"/>
      <c r="H21" s="319">
        <f t="shared" si="0"/>
        <v>-2.8572769165039062</v>
      </c>
      <c r="I21" s="320">
        <f t="shared" si="1"/>
        <v>1.7756784134219796</v>
      </c>
      <c r="J21" s="320">
        <f t="shared" si="2"/>
        <v>-1.6091184613758611</v>
      </c>
      <c r="K21" s="315">
        <f t="shared" si="3"/>
        <v>5.3795220594471449E-2</v>
      </c>
      <c r="L21" s="234" t="str">
        <f t="shared" si="4"/>
        <v>No significativa</v>
      </c>
      <c r="M21" s="227" t="str">
        <f t="shared" si="5"/>
        <v>Sin cambio</v>
      </c>
      <c r="N21" s="53"/>
      <c r="O21" s="286">
        <v>8.2157840728759766</v>
      </c>
      <c r="P21" s="289">
        <v>0.76481026411056519</v>
      </c>
      <c r="Q21" s="286">
        <v>11.211789131164551</v>
      </c>
      <c r="R21" s="289">
        <v>0.85768616199493408</v>
      </c>
      <c r="S21" s="54"/>
      <c r="T21" s="319">
        <f t="shared" si="6"/>
        <v>2.9960050582885742</v>
      </c>
      <c r="U21" s="320">
        <f t="shared" si="7"/>
        <v>1.1491563394797388</v>
      </c>
      <c r="V21" s="320">
        <f t="shared" si="8"/>
        <v>2.6071344301550519</v>
      </c>
      <c r="W21" s="315">
        <f t="shared" si="9"/>
        <v>4.5651753442079723E-3</v>
      </c>
      <c r="X21" s="234" t="str">
        <f t="shared" si="10"/>
        <v>Significativa</v>
      </c>
      <c r="Y21" s="227" t="str">
        <f t="shared" si="11"/>
        <v>Aumento</v>
      </c>
      <c r="Z21" s="53"/>
      <c r="AA21" s="286">
        <v>18.76788330078125</v>
      </c>
      <c r="AB21" s="289">
        <v>1.5429610013961792</v>
      </c>
      <c r="AC21" s="286">
        <v>17.093572616577148</v>
      </c>
      <c r="AD21" s="289">
        <v>0.91724395751953125</v>
      </c>
      <c r="AE21" s="54"/>
      <c r="AF21" s="319">
        <f t="shared" si="12"/>
        <v>-1.6743106842041016</v>
      </c>
      <c r="AG21" s="320">
        <f t="shared" si="13"/>
        <v>1.7950111780809588</v>
      </c>
      <c r="AH21" s="320">
        <f t="shared" si="14"/>
        <v>-0.93275780376705075</v>
      </c>
      <c r="AI21" s="315">
        <f t="shared" si="17"/>
        <v>0.17547251616301709</v>
      </c>
      <c r="AJ21" s="236" t="str">
        <f t="shared" si="15"/>
        <v>No significativa</v>
      </c>
      <c r="AK21" s="229" t="str">
        <f t="shared" si="16"/>
        <v>Sin cambio</v>
      </c>
    </row>
    <row r="22" spans="1:37" x14ac:dyDescent="0.2">
      <c r="A22" s="53"/>
      <c r="B22" s="141" t="s">
        <v>57</v>
      </c>
      <c r="C22" s="286">
        <v>36.225837707519531</v>
      </c>
      <c r="D22" s="289">
        <v>1.6644617319107056</v>
      </c>
      <c r="E22" s="286">
        <v>32.584293365478516</v>
      </c>
      <c r="F22" s="289">
        <v>1.4471707344055176</v>
      </c>
      <c r="G22" s="54"/>
      <c r="H22" s="319">
        <f t="shared" si="0"/>
        <v>-3.6415443420410156</v>
      </c>
      <c r="I22" s="320">
        <f t="shared" si="1"/>
        <v>2.2056146516368154</v>
      </c>
      <c r="J22" s="320">
        <f t="shared" si="2"/>
        <v>-1.6510338010942112</v>
      </c>
      <c r="K22" s="315">
        <f t="shared" si="3"/>
        <v>4.9365836578749343E-2</v>
      </c>
      <c r="L22" s="234" t="str">
        <f t="shared" si="4"/>
        <v>Significativa</v>
      </c>
      <c r="M22" s="227" t="str">
        <f t="shared" si="5"/>
        <v>Disminución</v>
      </c>
      <c r="N22" s="53"/>
      <c r="O22" s="286">
        <v>4.5961079597473145</v>
      </c>
      <c r="P22" s="289">
        <v>0.60246026515960693</v>
      </c>
      <c r="Q22" s="286">
        <v>4.9757909774780273</v>
      </c>
      <c r="R22" s="289">
        <v>0.59768867492675781</v>
      </c>
      <c r="S22" s="54"/>
      <c r="T22" s="319">
        <f t="shared" si="6"/>
        <v>0.37968301773071289</v>
      </c>
      <c r="U22" s="320">
        <f t="shared" si="7"/>
        <v>0.84864016121786712</v>
      </c>
      <c r="V22" s="320">
        <f t="shared" si="8"/>
        <v>0.44740166101240969</v>
      </c>
      <c r="W22" s="315">
        <f t="shared" si="9"/>
        <v>0.32729253837016192</v>
      </c>
      <c r="X22" s="234" t="str">
        <f t="shared" si="10"/>
        <v>No significativa</v>
      </c>
      <c r="Y22" s="227" t="str">
        <f t="shared" si="11"/>
        <v>Sin cambio</v>
      </c>
      <c r="Z22" s="53"/>
      <c r="AA22" s="286">
        <v>15.119597434997559</v>
      </c>
      <c r="AB22" s="289">
        <v>0.98903447389602661</v>
      </c>
      <c r="AC22" s="286">
        <v>18.07891845703125</v>
      </c>
      <c r="AD22" s="289">
        <v>0.9583204984664917</v>
      </c>
      <c r="AE22" s="54"/>
      <c r="AF22" s="319">
        <f t="shared" si="12"/>
        <v>2.9593210220336914</v>
      </c>
      <c r="AG22" s="320">
        <f t="shared" si="13"/>
        <v>1.3771591659411977</v>
      </c>
      <c r="AH22" s="320">
        <f t="shared" si="14"/>
        <v>2.1488591117288829</v>
      </c>
      <c r="AI22" s="315">
        <f t="shared" si="17"/>
        <v>1.5822784945447976E-2</v>
      </c>
      <c r="AJ22" s="236" t="str">
        <f t="shared" si="15"/>
        <v>Significativa</v>
      </c>
      <c r="AK22" s="229" t="str">
        <f t="shared" si="16"/>
        <v>Aumento</v>
      </c>
    </row>
    <row r="23" spans="1:37" x14ac:dyDescent="0.2">
      <c r="A23" s="53"/>
      <c r="B23" s="141" t="s">
        <v>56</v>
      </c>
      <c r="C23" s="286">
        <v>22.728805541992187</v>
      </c>
      <c r="D23" s="289">
        <v>1.5301917791366577</v>
      </c>
      <c r="E23" s="286">
        <v>21.384757995605469</v>
      </c>
      <c r="F23" s="289">
        <v>1.6495604515075684</v>
      </c>
      <c r="G23" s="54"/>
      <c r="H23" s="319">
        <f t="shared" si="0"/>
        <v>-1.3440475463867187</v>
      </c>
      <c r="I23" s="320">
        <f t="shared" si="1"/>
        <v>2.2500081253442761</v>
      </c>
      <c r="J23" s="320">
        <f t="shared" si="2"/>
        <v>-0.59735230786380589</v>
      </c>
      <c r="K23" s="315">
        <f t="shared" si="3"/>
        <v>0.27513609404861883</v>
      </c>
      <c r="L23" s="234" t="str">
        <f t="shared" si="4"/>
        <v>No significativa</v>
      </c>
      <c r="M23" s="227" t="str">
        <f t="shared" si="5"/>
        <v>Sin cambio</v>
      </c>
      <c r="N23" s="53"/>
      <c r="O23" s="286">
        <v>2.1072638034820557</v>
      </c>
      <c r="P23" s="289">
        <v>0.34180250763893127</v>
      </c>
      <c r="Q23" s="286">
        <v>2.4618580341339111</v>
      </c>
      <c r="R23" s="289">
        <v>0.38688081502914429</v>
      </c>
      <c r="S23" s="54"/>
      <c r="T23" s="319">
        <f t="shared" si="6"/>
        <v>0.35459423065185547</v>
      </c>
      <c r="U23" s="320">
        <f t="shared" si="7"/>
        <v>0.516241919322595</v>
      </c>
      <c r="V23" s="320">
        <f t="shared" si="8"/>
        <v>0.68687608925123467</v>
      </c>
      <c r="W23" s="315">
        <f t="shared" si="9"/>
        <v>0.24608040789438257</v>
      </c>
      <c r="X23" s="234" t="str">
        <f t="shared" si="10"/>
        <v>No significativa</v>
      </c>
      <c r="Y23" s="227" t="str">
        <f t="shared" si="11"/>
        <v>Sin cambio</v>
      </c>
      <c r="Z23" s="53"/>
      <c r="AA23" s="286">
        <v>6.8349676132202148</v>
      </c>
      <c r="AB23" s="289">
        <v>0.56622046232223511</v>
      </c>
      <c r="AC23" s="286">
        <v>6.6690707206726074</v>
      </c>
      <c r="AD23" s="289">
        <v>0.62331289052963257</v>
      </c>
      <c r="AE23" s="54"/>
      <c r="AF23" s="319">
        <f t="shared" si="12"/>
        <v>-0.16589689254760742</v>
      </c>
      <c r="AG23" s="320">
        <f t="shared" si="13"/>
        <v>0.8420953458206567</v>
      </c>
      <c r="AH23" s="320">
        <f t="shared" si="14"/>
        <v>-0.19700487999483485</v>
      </c>
      <c r="AI23" s="315">
        <f t="shared" si="17"/>
        <v>0.42191185946903242</v>
      </c>
      <c r="AJ23" s="236" t="str">
        <f t="shared" si="15"/>
        <v>No significativa</v>
      </c>
      <c r="AK23" s="229" t="str">
        <f t="shared" si="16"/>
        <v>Sin cambio</v>
      </c>
    </row>
    <row r="24" spans="1:37" x14ac:dyDescent="0.2">
      <c r="A24" s="53"/>
      <c r="B24" s="141" t="s">
        <v>55</v>
      </c>
      <c r="C24" s="286">
        <v>30.493301391601563</v>
      </c>
      <c r="D24" s="289">
        <v>2.3757009506225586</v>
      </c>
      <c r="E24" s="286">
        <v>30.622068405151367</v>
      </c>
      <c r="F24" s="289">
        <v>1.7879854440689087</v>
      </c>
      <c r="G24" s="54"/>
      <c r="H24" s="319">
        <f t="shared" si="0"/>
        <v>0.12876701354980469</v>
      </c>
      <c r="I24" s="320">
        <f t="shared" si="1"/>
        <v>2.973356176947394</v>
      </c>
      <c r="J24" s="320">
        <f t="shared" si="2"/>
        <v>4.330695883262925E-2</v>
      </c>
      <c r="K24" s="315">
        <f t="shared" si="3"/>
        <v>0.48272842204108202</v>
      </c>
      <c r="L24" s="234" t="str">
        <f t="shared" si="4"/>
        <v>No significativa</v>
      </c>
      <c r="M24" s="227" t="str">
        <f t="shared" si="5"/>
        <v>Sin cambio</v>
      </c>
      <c r="N24" s="53"/>
      <c r="O24" s="286">
        <v>3.428633451461792</v>
      </c>
      <c r="P24" s="289">
        <v>0.48591047525405884</v>
      </c>
      <c r="Q24" s="286">
        <v>3.0924613475799561</v>
      </c>
      <c r="R24" s="289">
        <v>0.4837227463722229</v>
      </c>
      <c r="S24" s="54"/>
      <c r="T24" s="319">
        <f t="shared" si="6"/>
        <v>-0.33617210388183594</v>
      </c>
      <c r="U24" s="320">
        <f t="shared" si="7"/>
        <v>0.685635971430548</v>
      </c>
      <c r="V24" s="320">
        <f t="shared" si="8"/>
        <v>-0.49030698196949651</v>
      </c>
      <c r="W24" s="315">
        <f t="shared" si="9"/>
        <v>0.31195834356928265</v>
      </c>
      <c r="X24" s="234" t="str">
        <f t="shared" si="10"/>
        <v>No significativa</v>
      </c>
      <c r="Y24" s="227" t="str">
        <f t="shared" si="11"/>
        <v>Sin cambio</v>
      </c>
      <c r="Z24" s="53"/>
      <c r="AA24" s="286">
        <v>10.896278381347656</v>
      </c>
      <c r="AB24" s="289">
        <v>1.0106149911880493</v>
      </c>
      <c r="AC24" s="286">
        <v>13.597743034362793</v>
      </c>
      <c r="AD24" s="289">
        <v>0.94577574729919434</v>
      </c>
      <c r="AE24" s="54"/>
      <c r="AF24" s="319">
        <f t="shared" si="12"/>
        <v>2.7014646530151367</v>
      </c>
      <c r="AG24" s="320">
        <f t="shared" si="13"/>
        <v>1.3841367073354316</v>
      </c>
      <c r="AH24" s="320">
        <f t="shared" si="14"/>
        <v>1.9517325410837933</v>
      </c>
      <c r="AI24" s="315">
        <f t="shared" si="17"/>
        <v>2.548498351348405E-2</v>
      </c>
      <c r="AJ24" s="236" t="str">
        <f t="shared" si="15"/>
        <v>Significativa</v>
      </c>
      <c r="AK24" s="229" t="str">
        <f t="shared" si="16"/>
        <v>Aumento</v>
      </c>
    </row>
    <row r="25" spans="1:37" x14ac:dyDescent="0.2">
      <c r="A25" s="53"/>
      <c r="B25" s="141" t="s">
        <v>54</v>
      </c>
      <c r="C25" s="286">
        <v>35.878017425537109</v>
      </c>
      <c r="D25" s="289">
        <v>1.3368961811065674</v>
      </c>
      <c r="E25" s="286">
        <v>28.261930465698242</v>
      </c>
      <c r="F25" s="289">
        <v>1.415920615196228</v>
      </c>
      <c r="G25" s="54"/>
      <c r="H25" s="319">
        <f t="shared" si="0"/>
        <v>-7.6160869598388672</v>
      </c>
      <c r="I25" s="320">
        <f t="shared" si="1"/>
        <v>1.9473373070926847</v>
      </c>
      <c r="J25" s="320">
        <f t="shared" si="2"/>
        <v>-3.9110260621512216</v>
      </c>
      <c r="K25" s="315">
        <f t="shared" si="3"/>
        <v>4.5952426688627481E-5</v>
      </c>
      <c r="L25" s="234" t="str">
        <f t="shared" si="4"/>
        <v>Significativa</v>
      </c>
      <c r="M25" s="227" t="str">
        <f t="shared" si="5"/>
        <v>Disminución</v>
      </c>
      <c r="N25" s="53"/>
      <c r="O25" s="286">
        <v>5.3207497596740723</v>
      </c>
      <c r="P25" s="289">
        <v>0.60845851898193359</v>
      </c>
      <c r="Q25" s="286">
        <v>8.1130561828613281</v>
      </c>
      <c r="R25" s="289">
        <v>0.72452431917190552</v>
      </c>
      <c r="S25" s="54"/>
      <c r="T25" s="319">
        <f t="shared" si="6"/>
        <v>2.7923064231872559</v>
      </c>
      <c r="U25" s="320">
        <f t="shared" si="7"/>
        <v>0.94612750641401466</v>
      </c>
      <c r="V25" s="320">
        <f t="shared" si="8"/>
        <v>2.9513003313586936</v>
      </c>
      <c r="W25" s="315">
        <f t="shared" si="9"/>
        <v>1.5821953214550932E-3</v>
      </c>
      <c r="X25" s="234" t="str">
        <f t="shared" si="10"/>
        <v>Significativa</v>
      </c>
      <c r="Y25" s="227" t="str">
        <f t="shared" si="11"/>
        <v>Aumento</v>
      </c>
      <c r="Z25" s="53"/>
      <c r="AA25" s="286">
        <v>22.108224868774414</v>
      </c>
      <c r="AB25" s="289">
        <v>1.1132093667984009</v>
      </c>
      <c r="AC25" s="286">
        <v>23.868856430053711</v>
      </c>
      <c r="AD25" s="289">
        <v>1.4355959892272949</v>
      </c>
      <c r="AE25" s="54"/>
      <c r="AF25" s="319">
        <f t="shared" si="12"/>
        <v>1.7606315612792969</v>
      </c>
      <c r="AG25" s="320">
        <f t="shared" si="13"/>
        <v>1.8166372611540236</v>
      </c>
      <c r="AH25" s="320">
        <f t="shared" si="14"/>
        <v>0.96917067536138235</v>
      </c>
      <c r="AI25" s="315">
        <f t="shared" si="17"/>
        <v>0.16623001983056129</v>
      </c>
      <c r="AJ25" s="236" t="str">
        <f t="shared" si="15"/>
        <v>No significativa</v>
      </c>
      <c r="AK25" s="229" t="str">
        <f t="shared" si="16"/>
        <v>Sin cambio</v>
      </c>
    </row>
    <row r="26" spans="1:37" x14ac:dyDescent="0.2">
      <c r="A26" s="53"/>
      <c r="B26" s="141" t="s">
        <v>53</v>
      </c>
      <c r="C26" s="286">
        <v>35.570022583007813</v>
      </c>
      <c r="D26" s="289">
        <v>1.1354833841323853</v>
      </c>
      <c r="E26" s="286">
        <v>29.449928283691406</v>
      </c>
      <c r="F26" s="289">
        <v>1.5796782970428467</v>
      </c>
      <c r="G26" s="54"/>
      <c r="H26" s="319">
        <f t="shared" si="0"/>
        <v>-6.1200942993164062</v>
      </c>
      <c r="I26" s="320">
        <f t="shared" si="1"/>
        <v>1.945432095393957</v>
      </c>
      <c r="J26" s="320">
        <f t="shared" si="2"/>
        <v>-3.1458791667961381</v>
      </c>
      <c r="K26" s="315">
        <f t="shared" si="3"/>
        <v>8.2794201101579539E-4</v>
      </c>
      <c r="L26" s="234" t="str">
        <f t="shared" si="4"/>
        <v>Significativa</v>
      </c>
      <c r="M26" s="227" t="str">
        <f t="shared" si="5"/>
        <v>Disminución</v>
      </c>
      <c r="N26" s="53"/>
      <c r="O26" s="286">
        <v>4.3444395065307617</v>
      </c>
      <c r="P26" s="289">
        <v>0.38521349430084229</v>
      </c>
      <c r="Q26" s="286">
        <v>7.9296717643737793</v>
      </c>
      <c r="R26" s="289">
        <v>0.72545069456100464</v>
      </c>
      <c r="S26" s="54"/>
      <c r="T26" s="319">
        <f t="shared" si="6"/>
        <v>3.5852322578430176</v>
      </c>
      <c r="U26" s="320">
        <f t="shared" si="7"/>
        <v>0.82138185177815382</v>
      </c>
      <c r="V26" s="320">
        <f t="shared" si="8"/>
        <v>4.3648788320335923</v>
      </c>
      <c r="W26" s="315">
        <f t="shared" si="9"/>
        <v>6.3596621032724343E-6</v>
      </c>
      <c r="X26" s="234" t="str">
        <f t="shared" si="10"/>
        <v>Significativa</v>
      </c>
      <c r="Y26" s="227" t="str">
        <f t="shared" si="11"/>
        <v>Aumento</v>
      </c>
      <c r="Z26" s="53"/>
      <c r="AA26" s="286">
        <v>16.519906997680664</v>
      </c>
      <c r="AB26" s="289">
        <v>0.76625287532806396</v>
      </c>
      <c r="AC26" s="286">
        <v>17.402544021606445</v>
      </c>
      <c r="AD26" s="289">
        <v>0.93934208154678345</v>
      </c>
      <c r="AE26" s="54"/>
      <c r="AF26" s="319">
        <f t="shared" si="12"/>
        <v>0.88263702392578125</v>
      </c>
      <c r="AG26" s="320">
        <f t="shared" si="13"/>
        <v>1.2122322447093912</v>
      </c>
      <c r="AH26" s="320">
        <f t="shared" si="14"/>
        <v>0.72810884859557268</v>
      </c>
      <c r="AI26" s="315">
        <f t="shared" si="17"/>
        <v>0.23327347881311233</v>
      </c>
      <c r="AJ26" s="236" t="str">
        <f t="shared" si="15"/>
        <v>No significativa</v>
      </c>
      <c r="AK26" s="229" t="str">
        <f t="shared" si="16"/>
        <v>Sin cambio</v>
      </c>
    </row>
    <row r="27" spans="1:37" x14ac:dyDescent="0.2">
      <c r="A27" s="53"/>
      <c r="B27" s="141" t="s">
        <v>52</v>
      </c>
      <c r="C27" s="286">
        <v>31.406869888305664</v>
      </c>
      <c r="D27" s="289">
        <v>1.9847644567489624</v>
      </c>
      <c r="E27" s="286">
        <v>30.56982421875</v>
      </c>
      <c r="F27" s="289">
        <v>1.7759058475494385</v>
      </c>
      <c r="G27" s="54"/>
      <c r="H27" s="319">
        <f t="shared" si="0"/>
        <v>-0.83704566955566406</v>
      </c>
      <c r="I27" s="320">
        <f t="shared" si="1"/>
        <v>2.6632933612605076</v>
      </c>
      <c r="J27" s="320">
        <f t="shared" si="2"/>
        <v>-0.31428969926148109</v>
      </c>
      <c r="K27" s="315">
        <f t="shared" si="3"/>
        <v>0.37665051047669584</v>
      </c>
      <c r="L27" s="234" t="str">
        <f t="shared" si="4"/>
        <v>No significativa</v>
      </c>
      <c r="M27" s="227" t="str">
        <f t="shared" si="5"/>
        <v>Sin cambio</v>
      </c>
      <c r="N27" s="53"/>
      <c r="O27" s="286">
        <v>2.5332350730895996</v>
      </c>
      <c r="P27" s="289">
        <v>0.4308227002620697</v>
      </c>
      <c r="Q27" s="286">
        <v>3.511662483215332</v>
      </c>
      <c r="R27" s="289">
        <v>0.5150635838508606</v>
      </c>
      <c r="S27" s="54"/>
      <c r="T27" s="319">
        <f t="shared" si="6"/>
        <v>0.97842741012573242</v>
      </c>
      <c r="U27" s="320">
        <f t="shared" si="7"/>
        <v>0.67148990645458972</v>
      </c>
      <c r="V27" s="320">
        <f t="shared" si="8"/>
        <v>1.4570992068842061</v>
      </c>
      <c r="W27" s="315">
        <f t="shared" si="9"/>
        <v>7.2544498652002076E-2</v>
      </c>
      <c r="X27" s="234" t="str">
        <f t="shared" si="10"/>
        <v>No significativa</v>
      </c>
      <c r="Y27" s="227" t="str">
        <f t="shared" si="11"/>
        <v>Sin cambio</v>
      </c>
      <c r="Z27" s="53"/>
      <c r="AA27" s="286">
        <v>10.598244667053223</v>
      </c>
      <c r="AB27" s="289">
        <v>1.0831724405288696</v>
      </c>
      <c r="AC27" s="286">
        <v>11.561885833740234</v>
      </c>
      <c r="AD27" s="289">
        <v>1.1235572099685669</v>
      </c>
      <c r="AE27" s="54"/>
      <c r="AF27" s="319">
        <f t="shared" si="12"/>
        <v>0.96364116668701172</v>
      </c>
      <c r="AG27" s="320">
        <f t="shared" si="13"/>
        <v>1.5606547792492798</v>
      </c>
      <c r="AH27" s="320">
        <f t="shared" si="14"/>
        <v>0.6174595301278295</v>
      </c>
      <c r="AI27" s="315">
        <f t="shared" si="17"/>
        <v>0.2684658334592368</v>
      </c>
      <c r="AJ27" s="236" t="str">
        <f t="shared" si="15"/>
        <v>No significativa</v>
      </c>
      <c r="AK27" s="229" t="str">
        <f t="shared" si="16"/>
        <v>Sin cambio</v>
      </c>
    </row>
    <row r="28" spans="1:37" x14ac:dyDescent="0.2">
      <c r="A28" s="53"/>
      <c r="B28" s="141" t="s">
        <v>51</v>
      </c>
      <c r="C28" s="286">
        <v>34.127269744873047</v>
      </c>
      <c r="D28" s="289">
        <v>1.4255189895629883</v>
      </c>
      <c r="E28" s="286">
        <v>31.947723388671875</v>
      </c>
      <c r="F28" s="289">
        <v>1.601042628288269</v>
      </c>
      <c r="G28" s="54"/>
      <c r="H28" s="319">
        <f t="shared" si="0"/>
        <v>-2.1795463562011719</v>
      </c>
      <c r="I28" s="320">
        <f t="shared" si="1"/>
        <v>2.1436981800619441</v>
      </c>
      <c r="J28" s="320">
        <f t="shared" si="2"/>
        <v>-1.0167225855172355</v>
      </c>
      <c r="K28" s="315">
        <f t="shared" si="3"/>
        <v>0.15464270916193124</v>
      </c>
      <c r="L28" s="234" t="str">
        <f t="shared" si="4"/>
        <v>No significativa</v>
      </c>
      <c r="M28" s="227" t="str">
        <f t="shared" si="5"/>
        <v>Sin cambio</v>
      </c>
      <c r="N28" s="53"/>
      <c r="O28" s="286">
        <v>3.136530876159668</v>
      </c>
      <c r="P28" s="289">
        <v>0.42666840553283691</v>
      </c>
      <c r="Q28" s="286">
        <v>4.802433967590332</v>
      </c>
      <c r="R28" s="289">
        <v>0.64004892110824585</v>
      </c>
      <c r="S28" s="54"/>
      <c r="T28" s="319">
        <f t="shared" si="6"/>
        <v>1.6659030914306641</v>
      </c>
      <c r="U28" s="320">
        <f t="shared" si="7"/>
        <v>0.76922594189988347</v>
      </c>
      <c r="V28" s="320">
        <f t="shared" si="8"/>
        <v>2.1656876096977569</v>
      </c>
      <c r="W28" s="315">
        <f t="shared" si="9"/>
        <v>1.5167533243116482E-2</v>
      </c>
      <c r="X28" s="234" t="str">
        <f t="shared" si="10"/>
        <v>Significativa</v>
      </c>
      <c r="Y28" s="227" t="str">
        <f t="shared" si="11"/>
        <v>Aumento</v>
      </c>
      <c r="Z28" s="53"/>
      <c r="AA28" s="286">
        <v>13.909824371337891</v>
      </c>
      <c r="AB28" s="289">
        <v>0.86486202478408813</v>
      </c>
      <c r="AC28" s="286">
        <v>17.998929977416992</v>
      </c>
      <c r="AD28" s="289">
        <v>1.1783008575439453</v>
      </c>
      <c r="AE28" s="54"/>
      <c r="AF28" s="319">
        <f t="shared" si="12"/>
        <v>4.0891056060791016</v>
      </c>
      <c r="AG28" s="320">
        <f t="shared" si="13"/>
        <v>1.4616358071703188</v>
      </c>
      <c r="AH28" s="320">
        <f t="shared" si="14"/>
        <v>2.7976227634950201</v>
      </c>
      <c r="AI28" s="315">
        <f t="shared" si="17"/>
        <v>2.5740099773654546E-3</v>
      </c>
      <c r="AJ28" s="236" t="str">
        <f t="shared" si="15"/>
        <v>Significativa</v>
      </c>
      <c r="AK28" s="229" t="str">
        <f t="shared" si="16"/>
        <v>Aumento</v>
      </c>
    </row>
    <row r="29" spans="1:37" x14ac:dyDescent="0.2">
      <c r="A29" s="53"/>
      <c r="B29" s="141" t="s">
        <v>50</v>
      </c>
      <c r="C29" s="286">
        <v>34.382827758789063</v>
      </c>
      <c r="D29" s="289">
        <v>1.5713069438934326</v>
      </c>
      <c r="E29" s="286">
        <v>28.030677795410156</v>
      </c>
      <c r="F29" s="289">
        <v>1.4546911716461182</v>
      </c>
      <c r="G29" s="54"/>
      <c r="H29" s="319">
        <f t="shared" si="0"/>
        <v>-6.3521499633789062</v>
      </c>
      <c r="I29" s="320">
        <f t="shared" si="1"/>
        <v>2.1412921138398833</v>
      </c>
      <c r="J29" s="320">
        <f t="shared" si="2"/>
        <v>-2.9665032259367359</v>
      </c>
      <c r="K29" s="315">
        <f t="shared" si="3"/>
        <v>1.5060360059702747E-3</v>
      </c>
      <c r="L29" s="234" t="str">
        <f t="shared" si="4"/>
        <v>Significativa</v>
      </c>
      <c r="M29" s="227" t="str">
        <f t="shared" si="5"/>
        <v>Disminución</v>
      </c>
      <c r="N29" s="53"/>
      <c r="O29" s="286">
        <v>4.419158935546875</v>
      </c>
      <c r="P29" s="289">
        <v>0.58875399827957153</v>
      </c>
      <c r="Q29" s="286">
        <v>5.6557784080505371</v>
      </c>
      <c r="R29" s="289">
        <v>0.62683665752410889</v>
      </c>
      <c r="S29" s="54"/>
      <c r="T29" s="319">
        <f t="shared" si="6"/>
        <v>1.2366194725036621</v>
      </c>
      <c r="U29" s="320">
        <f t="shared" si="7"/>
        <v>0.85997410757893089</v>
      </c>
      <c r="V29" s="320">
        <f t="shared" si="8"/>
        <v>1.4379729129114061</v>
      </c>
      <c r="W29" s="315">
        <f t="shared" si="9"/>
        <v>7.5220869928925294E-2</v>
      </c>
      <c r="X29" s="234" t="str">
        <f t="shared" si="10"/>
        <v>No significativa</v>
      </c>
      <c r="Y29" s="227" t="str">
        <f t="shared" si="11"/>
        <v>Sin cambio</v>
      </c>
      <c r="Z29" s="53"/>
      <c r="AA29" s="286">
        <v>19.473325729370117</v>
      </c>
      <c r="AB29" s="289">
        <v>1.1546560525894165</v>
      </c>
      <c r="AC29" s="286">
        <v>18.781930923461914</v>
      </c>
      <c r="AD29" s="289">
        <v>1.077193021774292</v>
      </c>
      <c r="AE29" s="54"/>
      <c r="AF29" s="319">
        <f t="shared" si="12"/>
        <v>-0.69139480590820313</v>
      </c>
      <c r="AG29" s="320">
        <f t="shared" si="13"/>
        <v>1.5791058881343594</v>
      </c>
      <c r="AH29" s="320">
        <f t="shared" si="14"/>
        <v>-0.43783941982830177</v>
      </c>
      <c r="AI29" s="315">
        <f t="shared" si="17"/>
        <v>0.33075134652226157</v>
      </c>
      <c r="AJ29" s="236" t="str">
        <f t="shared" si="15"/>
        <v>No significativa</v>
      </c>
      <c r="AK29" s="229" t="str">
        <f t="shared" si="16"/>
        <v>Sin cambio</v>
      </c>
    </row>
    <row r="30" spans="1:37" x14ac:dyDescent="0.2">
      <c r="A30" s="53"/>
      <c r="B30" s="141" t="s">
        <v>49</v>
      </c>
      <c r="C30" s="286">
        <v>36.489097595214844</v>
      </c>
      <c r="D30" s="289">
        <v>1.5223555564880371</v>
      </c>
      <c r="E30" s="286">
        <v>29.099142074584961</v>
      </c>
      <c r="F30" s="289">
        <v>1.5642752647399902</v>
      </c>
      <c r="G30" s="54"/>
      <c r="H30" s="319">
        <f t="shared" si="0"/>
        <v>-7.3899555206298828</v>
      </c>
      <c r="I30" s="320">
        <f t="shared" si="1"/>
        <v>2.1827788583013552</v>
      </c>
      <c r="J30" s="320">
        <f t="shared" si="2"/>
        <v>-3.3855722454544788</v>
      </c>
      <c r="K30" s="315">
        <f t="shared" si="3"/>
        <v>3.5515004787756729E-4</v>
      </c>
      <c r="L30" s="234" t="str">
        <f t="shared" si="4"/>
        <v>Significativa</v>
      </c>
      <c r="M30" s="227" t="str">
        <f t="shared" si="5"/>
        <v>Disminución</v>
      </c>
      <c r="N30" s="53"/>
      <c r="O30" s="286">
        <v>7.2300806045532227</v>
      </c>
      <c r="P30" s="289">
        <v>0.72603422403335571</v>
      </c>
      <c r="Q30" s="286">
        <v>8.4214839935302734</v>
      </c>
      <c r="R30" s="289">
        <v>0.86246615648269653</v>
      </c>
      <c r="S30" s="54"/>
      <c r="T30" s="319">
        <f t="shared" si="6"/>
        <v>1.1914033889770508</v>
      </c>
      <c r="U30" s="320">
        <f t="shared" si="7"/>
        <v>1.1273746340705701</v>
      </c>
      <c r="V30" s="320">
        <f t="shared" si="8"/>
        <v>1.0567945676365755</v>
      </c>
      <c r="W30" s="315">
        <f t="shared" si="9"/>
        <v>0.14530267705605671</v>
      </c>
      <c r="X30" s="234" t="str">
        <f t="shared" si="10"/>
        <v>No significativa</v>
      </c>
      <c r="Y30" s="227" t="str">
        <f t="shared" si="11"/>
        <v>Sin cambio</v>
      </c>
      <c r="Z30" s="53"/>
      <c r="AA30" s="286">
        <v>34.915424346923828</v>
      </c>
      <c r="AB30" s="289">
        <v>1.242195725440979</v>
      </c>
      <c r="AC30" s="286">
        <v>39.232585906982422</v>
      </c>
      <c r="AD30" s="289">
        <v>1.9523540735244751</v>
      </c>
      <c r="AE30" s="54"/>
      <c r="AF30" s="319">
        <f t="shared" si="12"/>
        <v>4.3171615600585937</v>
      </c>
      <c r="AG30" s="320">
        <f t="shared" si="13"/>
        <v>2.3140303906196764</v>
      </c>
      <c r="AH30" s="320">
        <f t="shared" si="14"/>
        <v>1.8656460077443049</v>
      </c>
      <c r="AI30" s="315">
        <f t="shared" si="17"/>
        <v>3.1045454123483252E-2</v>
      </c>
      <c r="AJ30" s="236" t="str">
        <f t="shared" si="15"/>
        <v>Significativa</v>
      </c>
      <c r="AK30" s="229" t="str">
        <f t="shared" si="16"/>
        <v>Aumento</v>
      </c>
    </row>
    <row r="31" spans="1:37" x14ac:dyDescent="0.2">
      <c r="A31" s="53"/>
      <c r="B31" s="141" t="s">
        <v>48</v>
      </c>
      <c r="C31" s="286">
        <v>26.679622650146484</v>
      </c>
      <c r="D31" s="289">
        <v>1.972334623336792</v>
      </c>
      <c r="E31" s="286">
        <v>25.674863815307617</v>
      </c>
      <c r="F31" s="289">
        <v>1.9138849973678589</v>
      </c>
      <c r="G31" s="54"/>
      <c r="H31" s="319">
        <f t="shared" si="0"/>
        <v>-1.0047588348388672</v>
      </c>
      <c r="I31" s="320">
        <f t="shared" si="1"/>
        <v>2.7482830366544952</v>
      </c>
      <c r="J31" s="320">
        <f t="shared" si="2"/>
        <v>-0.36559510845068105</v>
      </c>
      <c r="K31" s="315">
        <f t="shared" si="3"/>
        <v>0.35733361284401466</v>
      </c>
      <c r="L31" s="234" t="str">
        <f t="shared" si="4"/>
        <v>No significativa</v>
      </c>
      <c r="M31" s="227" t="str">
        <f t="shared" si="5"/>
        <v>Sin cambio</v>
      </c>
      <c r="N31" s="53"/>
      <c r="O31" s="286">
        <v>1.512818455696106</v>
      </c>
      <c r="P31" s="289">
        <v>0.33734983205795288</v>
      </c>
      <c r="Q31" s="286">
        <v>1.7986882925033569</v>
      </c>
      <c r="R31" s="289">
        <v>0.45210304856300354</v>
      </c>
      <c r="S31" s="54"/>
      <c r="T31" s="319">
        <f t="shared" si="6"/>
        <v>0.28586983680725098</v>
      </c>
      <c r="U31" s="320">
        <f t="shared" si="7"/>
        <v>0.56409403091106236</v>
      </c>
      <c r="V31" s="320">
        <f t="shared" si="8"/>
        <v>0.50677692218360404</v>
      </c>
      <c r="W31" s="315">
        <f t="shared" si="9"/>
        <v>0.30615567535491484</v>
      </c>
      <c r="X31" s="234" t="str">
        <f t="shared" si="10"/>
        <v>No significativa</v>
      </c>
      <c r="Y31" s="227" t="str">
        <f t="shared" si="11"/>
        <v>Sin cambio</v>
      </c>
      <c r="Z31" s="53"/>
      <c r="AA31" s="286">
        <v>10.093926429748535</v>
      </c>
      <c r="AB31" s="289">
        <v>1.1934640407562256</v>
      </c>
      <c r="AC31" s="286">
        <v>10.802370071411133</v>
      </c>
      <c r="AD31" s="289">
        <v>1.1022962331771851</v>
      </c>
      <c r="AE31" s="54"/>
      <c r="AF31" s="319">
        <f t="shared" si="12"/>
        <v>0.70844364166259766</v>
      </c>
      <c r="AG31" s="320">
        <f t="shared" si="13"/>
        <v>1.6246271579210994</v>
      </c>
      <c r="AH31" s="320">
        <f t="shared" si="14"/>
        <v>0.43606536934242451</v>
      </c>
      <c r="AI31" s="315">
        <f t="shared" si="17"/>
        <v>0.33139465109354105</v>
      </c>
      <c r="AJ31" s="236" t="str">
        <f t="shared" si="15"/>
        <v>No significativa</v>
      </c>
      <c r="AK31" s="229" t="str">
        <f t="shared" si="16"/>
        <v>Sin cambio</v>
      </c>
    </row>
    <row r="32" spans="1:37" x14ac:dyDescent="0.2">
      <c r="A32" s="53"/>
      <c r="B32" s="141" t="s">
        <v>47</v>
      </c>
      <c r="C32" s="286">
        <v>22.573989868164063</v>
      </c>
      <c r="D32" s="289">
        <v>1.6064578294754028</v>
      </c>
      <c r="E32" s="286">
        <v>21.898483276367188</v>
      </c>
      <c r="F32" s="289">
        <v>1.6961671113967896</v>
      </c>
      <c r="G32" s="54"/>
      <c r="H32" s="319">
        <f t="shared" si="0"/>
        <v>-0.675506591796875</v>
      </c>
      <c r="I32" s="320">
        <f t="shared" si="1"/>
        <v>2.3361698627597591</v>
      </c>
      <c r="J32" s="320">
        <f t="shared" si="2"/>
        <v>-0.28915131667647104</v>
      </c>
      <c r="K32" s="315">
        <f t="shared" si="3"/>
        <v>0.38623279245168091</v>
      </c>
      <c r="L32" s="234" t="str">
        <f t="shared" si="4"/>
        <v>No significativa</v>
      </c>
      <c r="M32" s="227" t="str">
        <f t="shared" si="5"/>
        <v>Sin cambio</v>
      </c>
      <c r="N32" s="53"/>
      <c r="O32" s="286">
        <v>4.1393017768859863</v>
      </c>
      <c r="P32" s="289">
        <v>0.44923201203346252</v>
      </c>
      <c r="Q32" s="286">
        <v>4.3131170272827148</v>
      </c>
      <c r="R32" s="289">
        <v>0.6319727897644043</v>
      </c>
      <c r="S32" s="54"/>
      <c r="T32" s="319">
        <f t="shared" si="6"/>
        <v>0.17381525039672852</v>
      </c>
      <c r="U32" s="320">
        <f t="shared" si="7"/>
        <v>0.77537023907178493</v>
      </c>
      <c r="V32" s="320">
        <f t="shared" si="8"/>
        <v>0.22417064988824834</v>
      </c>
      <c r="W32" s="315">
        <f t="shared" si="9"/>
        <v>0.41131226016121547</v>
      </c>
      <c r="X32" s="234" t="str">
        <f t="shared" si="10"/>
        <v>No significativa</v>
      </c>
      <c r="Y32" s="227" t="str">
        <f t="shared" si="11"/>
        <v>Sin cambio</v>
      </c>
      <c r="Z32" s="53"/>
      <c r="AA32" s="286">
        <v>8.8323469161987305</v>
      </c>
      <c r="AB32" s="289">
        <v>0.73703098297119141</v>
      </c>
      <c r="AC32" s="286">
        <v>9.41064453125</v>
      </c>
      <c r="AD32" s="289">
        <v>0.84498322010040283</v>
      </c>
      <c r="AE32" s="54"/>
      <c r="AF32" s="319">
        <f t="shared" si="12"/>
        <v>0.57829761505126953</v>
      </c>
      <c r="AG32" s="320">
        <f t="shared" si="13"/>
        <v>1.1212543476440688</v>
      </c>
      <c r="AH32" s="320">
        <f t="shared" si="14"/>
        <v>0.51575952973236039</v>
      </c>
      <c r="AI32" s="315">
        <f t="shared" si="17"/>
        <v>0.30301118572461061</v>
      </c>
      <c r="AJ32" s="236" t="str">
        <f t="shared" si="15"/>
        <v>No significativa</v>
      </c>
      <c r="AK32" s="229" t="str">
        <f t="shared" si="16"/>
        <v>Sin cambio</v>
      </c>
    </row>
    <row r="33" spans="1:37" x14ac:dyDescent="0.2">
      <c r="A33" s="53"/>
      <c r="B33" s="141" t="s">
        <v>46</v>
      </c>
      <c r="C33" s="286">
        <v>35.030784606933594</v>
      </c>
      <c r="D33" s="289">
        <v>1.4675794839859009</v>
      </c>
      <c r="E33" s="286">
        <v>32.553756713867188</v>
      </c>
      <c r="F33" s="289">
        <v>1.5555535554885864</v>
      </c>
      <c r="G33" s="54"/>
      <c r="H33" s="319">
        <f t="shared" si="0"/>
        <v>-2.4770278930664062</v>
      </c>
      <c r="I33" s="320">
        <f t="shared" si="1"/>
        <v>2.138582803122083</v>
      </c>
      <c r="J33" s="320">
        <f t="shared" si="2"/>
        <v>-1.1582567153585228</v>
      </c>
      <c r="K33" s="315">
        <f t="shared" si="3"/>
        <v>0.12337964481184786</v>
      </c>
      <c r="L33" s="234" t="str">
        <f t="shared" si="4"/>
        <v>No significativa</v>
      </c>
      <c r="M33" s="227" t="str">
        <f t="shared" si="5"/>
        <v>Sin cambio</v>
      </c>
      <c r="N33" s="53"/>
      <c r="O33" s="286">
        <v>5.092130184173584</v>
      </c>
      <c r="P33" s="289">
        <v>0.47065043449401855</v>
      </c>
      <c r="Q33" s="286">
        <v>6.5457143783569336</v>
      </c>
      <c r="R33" s="289">
        <v>0.64317405223846436</v>
      </c>
      <c r="S33" s="54"/>
      <c r="T33" s="319">
        <f t="shared" si="6"/>
        <v>1.4535841941833496</v>
      </c>
      <c r="U33" s="320">
        <f t="shared" si="7"/>
        <v>0.79698475077146569</v>
      </c>
      <c r="V33" s="320">
        <f t="shared" si="8"/>
        <v>1.8238544624301889</v>
      </c>
      <c r="W33" s="315">
        <f t="shared" si="9"/>
        <v>3.4087038816922655E-2</v>
      </c>
      <c r="X33" s="234" t="str">
        <f t="shared" si="10"/>
        <v>Significativa</v>
      </c>
      <c r="Y33" s="227" t="str">
        <f t="shared" si="11"/>
        <v>Aumento</v>
      </c>
      <c r="Z33" s="53"/>
      <c r="AA33" s="286">
        <v>24.662654876708984</v>
      </c>
      <c r="AB33" s="289">
        <v>1.143670916557312</v>
      </c>
      <c r="AC33" s="286">
        <v>24.110260009765625</v>
      </c>
      <c r="AD33" s="289">
        <v>1.2068003416061401</v>
      </c>
      <c r="AE33" s="54"/>
      <c r="AF33" s="319">
        <f t="shared" si="12"/>
        <v>-0.55239486694335938</v>
      </c>
      <c r="AG33" s="320">
        <f t="shared" si="13"/>
        <v>1.6626335224215043</v>
      </c>
      <c r="AH33" s="320">
        <f t="shared" si="14"/>
        <v>-0.33224090546354229</v>
      </c>
      <c r="AI33" s="315">
        <f t="shared" si="17"/>
        <v>0.36985367912581651</v>
      </c>
      <c r="AJ33" s="236" t="str">
        <f t="shared" si="15"/>
        <v>No significativa</v>
      </c>
      <c r="AK33" s="229" t="str">
        <f t="shared" si="16"/>
        <v>Sin cambio</v>
      </c>
    </row>
    <row r="34" spans="1:37" x14ac:dyDescent="0.2">
      <c r="A34" s="53"/>
      <c r="B34" s="141" t="s">
        <v>45</v>
      </c>
      <c r="C34" s="286">
        <v>38.348281860351563</v>
      </c>
      <c r="D34" s="289">
        <v>1.4885710477828979</v>
      </c>
      <c r="E34" s="286">
        <v>30.058483123779297</v>
      </c>
      <c r="F34" s="289">
        <v>1.3940966129302979</v>
      </c>
      <c r="G34" s="54"/>
      <c r="H34" s="319">
        <f t="shared" si="0"/>
        <v>-8.2897987365722656</v>
      </c>
      <c r="I34" s="320">
        <f t="shared" si="1"/>
        <v>2.0394482416774404</v>
      </c>
      <c r="J34" s="320">
        <f t="shared" si="2"/>
        <v>-4.0647262172017316</v>
      </c>
      <c r="K34" s="315">
        <f t="shared" si="3"/>
        <v>2.4044438716458828E-5</v>
      </c>
      <c r="L34" s="234" t="str">
        <f t="shared" si="4"/>
        <v>Significativa</v>
      </c>
      <c r="M34" s="227" t="str">
        <f t="shared" si="5"/>
        <v>Disminución</v>
      </c>
      <c r="N34" s="53"/>
      <c r="O34" s="286">
        <v>5.0785584449768066</v>
      </c>
      <c r="P34" s="289">
        <v>0.6522480845451355</v>
      </c>
      <c r="Q34" s="286">
        <v>6.6990761756896973</v>
      </c>
      <c r="R34" s="289">
        <v>0.71998339891433716</v>
      </c>
      <c r="S34" s="54"/>
      <c r="T34" s="319">
        <f t="shared" si="6"/>
        <v>1.6205177307128906</v>
      </c>
      <c r="U34" s="320">
        <f t="shared" si="7"/>
        <v>0.97149557822207289</v>
      </c>
      <c r="V34" s="320">
        <f t="shared" si="8"/>
        <v>1.6680649578236768</v>
      </c>
      <c r="W34" s="315">
        <f t="shared" si="9"/>
        <v>4.7651416271651037E-2</v>
      </c>
      <c r="X34" s="234" t="str">
        <f t="shared" si="10"/>
        <v>Significativa</v>
      </c>
      <c r="Y34" s="227" t="str">
        <f t="shared" si="11"/>
        <v>Aumento</v>
      </c>
      <c r="Z34" s="53"/>
      <c r="AA34" s="286">
        <v>23.002752304077148</v>
      </c>
      <c r="AB34" s="289">
        <v>1.1752743721008301</v>
      </c>
      <c r="AC34" s="286">
        <v>24.958816528320313</v>
      </c>
      <c r="AD34" s="289">
        <v>1.1559581756591797</v>
      </c>
      <c r="AE34" s="54"/>
      <c r="AF34" s="319">
        <f t="shared" si="12"/>
        <v>1.9560642242431641</v>
      </c>
      <c r="AG34" s="320">
        <f t="shared" si="13"/>
        <v>1.6484869285469932</v>
      </c>
      <c r="AH34" s="320">
        <f t="shared" si="14"/>
        <v>1.1865815799748409</v>
      </c>
      <c r="AI34" s="315">
        <f t="shared" si="17"/>
        <v>0.11769635256721411</v>
      </c>
      <c r="AJ34" s="236" t="str">
        <f t="shared" si="15"/>
        <v>No significativa</v>
      </c>
      <c r="AK34" s="229" t="str">
        <f t="shared" si="16"/>
        <v>Sin cambio</v>
      </c>
    </row>
    <row r="35" spans="1:37" x14ac:dyDescent="0.2">
      <c r="A35" s="53"/>
      <c r="B35" s="141" t="s">
        <v>44</v>
      </c>
      <c r="C35" s="286">
        <v>25.356525421142578</v>
      </c>
      <c r="D35" s="289">
        <v>1.6160448789596558</v>
      </c>
      <c r="E35" s="286">
        <v>24.463788986206055</v>
      </c>
      <c r="F35" s="289">
        <v>1.4817342758178711</v>
      </c>
      <c r="G35" s="54"/>
      <c r="H35" s="319">
        <f t="shared" si="0"/>
        <v>-0.89273643493652344</v>
      </c>
      <c r="I35" s="320">
        <f t="shared" si="1"/>
        <v>2.1925185324063374</v>
      </c>
      <c r="J35" s="320">
        <f t="shared" si="2"/>
        <v>-0.40717395166403703</v>
      </c>
      <c r="K35" s="315">
        <f t="shared" si="3"/>
        <v>0.34194011584074185</v>
      </c>
      <c r="L35" s="234" t="str">
        <f t="shared" si="4"/>
        <v>No significativa</v>
      </c>
      <c r="M35" s="227" t="str">
        <f t="shared" si="5"/>
        <v>Sin cambio</v>
      </c>
      <c r="N35" s="53"/>
      <c r="O35" s="286">
        <v>6.3986501693725586</v>
      </c>
      <c r="P35" s="289">
        <v>0.64157617092132568</v>
      </c>
      <c r="Q35" s="286">
        <v>6.5917520523071289</v>
      </c>
      <c r="R35" s="289">
        <v>0.70306330919265747</v>
      </c>
      <c r="S35" s="54"/>
      <c r="T35" s="319">
        <f t="shared" si="6"/>
        <v>0.19310188293457031</v>
      </c>
      <c r="U35" s="320">
        <f t="shared" si="7"/>
        <v>0.95179724722600478</v>
      </c>
      <c r="V35" s="320">
        <f t="shared" si="8"/>
        <v>0.20288132109791462</v>
      </c>
      <c r="W35" s="315">
        <f t="shared" si="9"/>
        <v>0.41961389713662489</v>
      </c>
      <c r="X35" s="234" t="str">
        <f t="shared" si="10"/>
        <v>No significativa</v>
      </c>
      <c r="Y35" s="227" t="str">
        <f t="shared" si="11"/>
        <v>Sin cambio</v>
      </c>
      <c r="Z35" s="53"/>
      <c r="AA35" s="286">
        <v>17.309667587280273</v>
      </c>
      <c r="AB35" s="289">
        <v>1.0931248664855957</v>
      </c>
      <c r="AC35" s="286">
        <v>18.442682266235352</v>
      </c>
      <c r="AD35" s="289">
        <v>1.0212619304656982</v>
      </c>
      <c r="AE35" s="54"/>
      <c r="AF35" s="319">
        <f t="shared" si="12"/>
        <v>1.1330146789550781</v>
      </c>
      <c r="AG35" s="320">
        <f t="shared" si="13"/>
        <v>1.4959605290072584</v>
      </c>
      <c r="AH35" s="320">
        <f t="shared" si="14"/>
        <v>0.75738273636602127</v>
      </c>
      <c r="AI35" s="315">
        <f t="shared" si="17"/>
        <v>0.224410297910836</v>
      </c>
      <c r="AJ35" s="236" t="str">
        <f t="shared" si="15"/>
        <v>No significativa</v>
      </c>
      <c r="AK35" s="229" t="str">
        <f t="shared" si="16"/>
        <v>Sin cambio</v>
      </c>
    </row>
    <row r="36" spans="1:37" x14ac:dyDescent="0.2">
      <c r="A36" s="53"/>
      <c r="B36" s="141" t="s">
        <v>43</v>
      </c>
      <c r="C36" s="286">
        <v>40.91510009765625</v>
      </c>
      <c r="D36" s="289">
        <v>1.2572934627532959</v>
      </c>
      <c r="E36" s="286">
        <v>33.327598571777344</v>
      </c>
      <c r="F36" s="289">
        <v>1.3020637035369873</v>
      </c>
      <c r="G36" s="54"/>
      <c r="H36" s="319">
        <f t="shared" si="0"/>
        <v>-7.5875015258789062</v>
      </c>
      <c r="I36" s="320">
        <f t="shared" si="1"/>
        <v>1.810015673841149</v>
      </c>
      <c r="J36" s="320">
        <f t="shared" si="2"/>
        <v>-4.1919534927435125</v>
      </c>
      <c r="K36" s="315">
        <f t="shared" si="3"/>
        <v>1.3828134962096202E-5</v>
      </c>
      <c r="L36" s="234" t="str">
        <f t="shared" si="4"/>
        <v>Significativa</v>
      </c>
      <c r="M36" s="227" t="str">
        <f t="shared" si="5"/>
        <v>Disminución</v>
      </c>
      <c r="N36" s="53"/>
      <c r="O36" s="286">
        <v>3.4765818119049072</v>
      </c>
      <c r="P36" s="289">
        <v>0.39002656936645508</v>
      </c>
      <c r="Q36" s="286">
        <v>6.5218901634216309</v>
      </c>
      <c r="R36" s="289">
        <v>0.58817476034164429</v>
      </c>
      <c r="S36" s="54"/>
      <c r="T36" s="319">
        <f t="shared" si="6"/>
        <v>3.0453083515167236</v>
      </c>
      <c r="U36" s="320">
        <f t="shared" si="7"/>
        <v>0.70574093937840743</v>
      </c>
      <c r="V36" s="320">
        <f t="shared" si="8"/>
        <v>4.3150512909155125</v>
      </c>
      <c r="W36" s="315">
        <f t="shared" si="9"/>
        <v>7.9782925329618948E-6</v>
      </c>
      <c r="X36" s="234" t="str">
        <f t="shared" si="10"/>
        <v>Significativa</v>
      </c>
      <c r="Y36" s="227" t="str">
        <f t="shared" si="11"/>
        <v>Aumento</v>
      </c>
      <c r="Z36" s="53"/>
      <c r="AA36" s="286">
        <v>23.214771270751953</v>
      </c>
      <c r="AB36" s="289">
        <v>1.1248793601989746</v>
      </c>
      <c r="AC36" s="286">
        <v>24.035005569458008</v>
      </c>
      <c r="AD36" s="289">
        <v>1.2107089757919312</v>
      </c>
      <c r="AE36" s="54"/>
      <c r="AF36" s="319">
        <f t="shared" si="12"/>
        <v>0.82023429870605469</v>
      </c>
      <c r="AG36" s="320">
        <f t="shared" si="13"/>
        <v>1.6526251235730387</v>
      </c>
      <c r="AH36" s="320">
        <f t="shared" si="14"/>
        <v>0.4963220557440618</v>
      </c>
      <c r="AI36" s="315">
        <f t="shared" si="17"/>
        <v>0.30983360380009872</v>
      </c>
      <c r="AJ36" s="236" t="str">
        <f t="shared" si="15"/>
        <v>No significativa</v>
      </c>
      <c r="AK36" s="229" t="str">
        <f t="shared" si="16"/>
        <v>Sin cambio</v>
      </c>
    </row>
    <row r="37" spans="1:37" x14ac:dyDescent="0.2">
      <c r="A37" s="53"/>
      <c r="B37" s="141" t="s">
        <v>42</v>
      </c>
      <c r="C37" s="286">
        <v>38.651161193847656</v>
      </c>
      <c r="D37" s="289">
        <v>1.1908824443817139</v>
      </c>
      <c r="E37" s="286">
        <v>36.557689666748047</v>
      </c>
      <c r="F37" s="289">
        <v>1.5974489450454712</v>
      </c>
      <c r="G37" s="54"/>
      <c r="H37" s="319">
        <f t="shared" si="0"/>
        <v>-2.0934715270996094</v>
      </c>
      <c r="I37" s="320">
        <f t="shared" si="1"/>
        <v>1.992496958181732</v>
      </c>
      <c r="J37" s="320">
        <f t="shared" si="2"/>
        <v>-1.0506774017913796</v>
      </c>
      <c r="K37" s="315">
        <f t="shared" si="3"/>
        <v>0.14670338918130954</v>
      </c>
      <c r="L37" s="234" t="str">
        <f t="shared" si="4"/>
        <v>No significativa</v>
      </c>
      <c r="M37" s="227" t="str">
        <f t="shared" si="5"/>
        <v>Sin cambio</v>
      </c>
      <c r="N37" s="53"/>
      <c r="O37" s="286">
        <v>4.2611746788024902</v>
      </c>
      <c r="P37" s="289">
        <v>0.44330838322639465</v>
      </c>
      <c r="Q37" s="286">
        <v>4.7160735130310059</v>
      </c>
      <c r="R37" s="289">
        <v>0.51098966598510742</v>
      </c>
      <c r="S37" s="54"/>
      <c r="T37" s="319">
        <f t="shared" si="6"/>
        <v>0.45489883422851563</v>
      </c>
      <c r="U37" s="320">
        <f t="shared" si="7"/>
        <v>0.67648559584249213</v>
      </c>
      <c r="V37" s="320">
        <f t="shared" si="8"/>
        <v>0.67244422796909176</v>
      </c>
      <c r="W37" s="315">
        <f t="shared" si="9"/>
        <v>0.25065046720553186</v>
      </c>
      <c r="X37" s="234" t="str">
        <f t="shared" si="10"/>
        <v>No significativa</v>
      </c>
      <c r="Y37" s="227" t="str">
        <f t="shared" si="11"/>
        <v>Sin cambio</v>
      </c>
      <c r="Z37" s="53"/>
      <c r="AA37" s="286">
        <v>29.970705032348633</v>
      </c>
      <c r="AB37" s="289">
        <v>1.0618957281112671</v>
      </c>
      <c r="AC37" s="286">
        <v>29.606399536132812</v>
      </c>
      <c r="AD37" s="289">
        <v>1.1890749931335449</v>
      </c>
      <c r="AE37" s="54"/>
      <c r="AF37" s="319">
        <f t="shared" si="12"/>
        <v>-0.36430549621582031</v>
      </c>
      <c r="AG37" s="320">
        <f t="shared" si="13"/>
        <v>1.5942151287315329</v>
      </c>
      <c r="AH37" s="320">
        <f t="shared" si="14"/>
        <v>-0.22851714906612811</v>
      </c>
      <c r="AI37" s="315">
        <f t="shared" si="17"/>
        <v>0.40962211287975514</v>
      </c>
      <c r="AJ37" s="236" t="str">
        <f t="shared" si="15"/>
        <v>No significativa</v>
      </c>
      <c r="AK37" s="229" t="str">
        <f t="shared" si="16"/>
        <v>Sin cambio</v>
      </c>
    </row>
    <row r="38" spans="1:37" x14ac:dyDescent="0.2">
      <c r="A38" s="53"/>
      <c r="B38" s="141" t="s">
        <v>41</v>
      </c>
      <c r="C38" s="286">
        <v>33.559047698974609</v>
      </c>
      <c r="D38" s="289">
        <v>1.8016265630722046</v>
      </c>
      <c r="E38" s="286">
        <v>33.487064361572266</v>
      </c>
      <c r="F38" s="289">
        <v>1.8893619775772095</v>
      </c>
      <c r="G38" s="54"/>
      <c r="H38" s="319">
        <f t="shared" si="0"/>
        <v>-7.198333740234375E-2</v>
      </c>
      <c r="I38" s="320">
        <f t="shared" si="1"/>
        <v>2.6106602527103804</v>
      </c>
      <c r="J38" s="320">
        <f t="shared" si="2"/>
        <v>-2.7572847645575806E-2</v>
      </c>
      <c r="K38" s="315">
        <f t="shared" si="3"/>
        <v>0.48900141893450766</v>
      </c>
      <c r="L38" s="234" t="str">
        <f t="shared" si="4"/>
        <v>No significativa</v>
      </c>
      <c r="M38" s="227" t="str">
        <f t="shared" si="5"/>
        <v>Sin cambio</v>
      </c>
      <c r="N38" s="53"/>
      <c r="O38" s="286">
        <v>2.8708744049072266</v>
      </c>
      <c r="P38" s="289">
        <v>0.38323333859443665</v>
      </c>
      <c r="Q38" s="286">
        <v>3.1408336162567139</v>
      </c>
      <c r="R38" s="289">
        <v>0.41186535358428955</v>
      </c>
      <c r="S38" s="54"/>
      <c r="T38" s="319">
        <f t="shared" si="6"/>
        <v>0.2699592113494873</v>
      </c>
      <c r="U38" s="320">
        <f t="shared" si="7"/>
        <v>0.56258409264158005</v>
      </c>
      <c r="V38" s="320">
        <f t="shared" si="8"/>
        <v>0.47985574935457193</v>
      </c>
      <c r="W38" s="315">
        <f t="shared" si="9"/>
        <v>0.31566498408831556</v>
      </c>
      <c r="X38" s="234" t="str">
        <f t="shared" si="10"/>
        <v>No significativa</v>
      </c>
      <c r="Y38" s="227" t="str">
        <f t="shared" si="11"/>
        <v>Sin cambio</v>
      </c>
      <c r="Z38" s="53"/>
      <c r="AA38" s="286">
        <v>9.8258342742919922</v>
      </c>
      <c r="AB38" s="289">
        <v>0.65986651182174683</v>
      </c>
      <c r="AC38" s="286">
        <v>13.816952705383301</v>
      </c>
      <c r="AD38" s="289">
        <v>1.0528644323348999</v>
      </c>
      <c r="AE38" s="54"/>
      <c r="AF38" s="319">
        <f t="shared" si="12"/>
        <v>3.9911184310913086</v>
      </c>
      <c r="AG38" s="320">
        <f t="shared" si="13"/>
        <v>1.242556769849849</v>
      </c>
      <c r="AH38" s="320">
        <f t="shared" si="14"/>
        <v>3.2120209940778777</v>
      </c>
      <c r="AI38" s="315">
        <f t="shared" si="17"/>
        <v>6.5902371547943428E-4</v>
      </c>
      <c r="AJ38" s="236" t="str">
        <f t="shared" si="15"/>
        <v>Significativa</v>
      </c>
      <c r="AK38" s="229" t="str">
        <f t="shared" si="16"/>
        <v>Aumento</v>
      </c>
    </row>
    <row r="39" spans="1:37" x14ac:dyDescent="0.2">
      <c r="A39" s="53"/>
      <c r="B39" s="141" t="s">
        <v>40</v>
      </c>
      <c r="C39" s="286">
        <v>33.063365936279297</v>
      </c>
      <c r="D39" s="289">
        <v>1.3400096893310547</v>
      </c>
      <c r="E39" s="286">
        <v>26.716840744018555</v>
      </c>
      <c r="F39" s="289">
        <v>1.2403017282485962</v>
      </c>
      <c r="G39" s="54"/>
      <c r="H39" s="319">
        <f t="shared" si="0"/>
        <v>-6.3465251922607422</v>
      </c>
      <c r="I39" s="320">
        <f t="shared" si="1"/>
        <v>1.825917398076256</v>
      </c>
      <c r="J39" s="320">
        <f t="shared" si="2"/>
        <v>-3.475800821519798</v>
      </c>
      <c r="K39" s="315">
        <f t="shared" si="3"/>
        <v>2.5466520525507124E-4</v>
      </c>
      <c r="L39" s="234" t="str">
        <f t="shared" si="4"/>
        <v>Significativa</v>
      </c>
      <c r="M39" s="227" t="str">
        <f t="shared" si="5"/>
        <v>Disminución</v>
      </c>
      <c r="N39" s="53"/>
      <c r="O39" s="286">
        <v>7.8362078666687012</v>
      </c>
      <c r="P39" s="289">
        <v>0.69686591625213623</v>
      </c>
      <c r="Q39" s="286">
        <v>8.867466926574707</v>
      </c>
      <c r="R39" s="289">
        <v>0.83689504861831665</v>
      </c>
      <c r="S39" s="54"/>
      <c r="T39" s="319">
        <f t="shared" si="6"/>
        <v>1.0312590599060059</v>
      </c>
      <c r="U39" s="320">
        <f t="shared" si="7"/>
        <v>1.0890433543416826</v>
      </c>
      <c r="V39" s="320">
        <f t="shared" si="8"/>
        <v>0.94694031766016618</v>
      </c>
      <c r="W39" s="315">
        <f t="shared" si="9"/>
        <v>0.17183459594314199</v>
      </c>
      <c r="X39" s="234" t="str">
        <f t="shared" si="10"/>
        <v>No significativa</v>
      </c>
      <c r="Y39" s="227" t="str">
        <f t="shared" si="11"/>
        <v>Sin cambio</v>
      </c>
      <c r="Z39" s="53"/>
      <c r="AA39" s="286">
        <v>25.259744644165039</v>
      </c>
      <c r="AB39" s="289">
        <v>1.1315884590148926</v>
      </c>
      <c r="AC39" s="286">
        <v>26.088279724121094</v>
      </c>
      <c r="AD39" s="289">
        <v>1.1188271045684814</v>
      </c>
      <c r="AE39" s="54"/>
      <c r="AF39" s="319">
        <f t="shared" si="12"/>
        <v>0.82853507995605469</v>
      </c>
      <c r="AG39" s="320">
        <f t="shared" si="13"/>
        <v>1.5913096903157447</v>
      </c>
      <c r="AH39" s="320">
        <f t="shared" si="14"/>
        <v>0.52066237326290543</v>
      </c>
      <c r="AI39" s="315">
        <f t="shared" si="17"/>
        <v>0.30130099518972986</v>
      </c>
      <c r="AJ39" s="236" t="str">
        <f t="shared" si="15"/>
        <v>No significativa</v>
      </c>
      <c r="AK39" s="229" t="str">
        <f t="shared" si="16"/>
        <v>Sin cambio</v>
      </c>
    </row>
    <row r="40" spans="1:37" x14ac:dyDescent="0.2">
      <c r="A40" s="53"/>
      <c r="B40" s="141" t="s">
        <v>39</v>
      </c>
      <c r="C40" s="286">
        <v>23.568567276000977</v>
      </c>
      <c r="D40" s="289">
        <v>1.3076421022415161</v>
      </c>
      <c r="E40" s="286">
        <v>23.847013473510742</v>
      </c>
      <c r="F40" s="289">
        <v>1.2946348190307617</v>
      </c>
      <c r="G40" s="54"/>
      <c r="H40" s="319">
        <f t="shared" si="0"/>
        <v>0.27844619750976563</v>
      </c>
      <c r="I40" s="320">
        <f t="shared" si="1"/>
        <v>1.8401106440106869</v>
      </c>
      <c r="J40" s="320">
        <f t="shared" si="2"/>
        <v>0.1513203558797242</v>
      </c>
      <c r="K40" s="315">
        <f t="shared" si="3"/>
        <v>0.4398615062520328</v>
      </c>
      <c r="L40" s="234" t="str">
        <f t="shared" si="4"/>
        <v>No significativa</v>
      </c>
      <c r="M40" s="227" t="str">
        <f t="shared" si="5"/>
        <v>Sin cambio</v>
      </c>
      <c r="N40" s="53"/>
      <c r="O40" s="286">
        <v>5.6021132469177246</v>
      </c>
      <c r="P40" s="289">
        <v>0.61061245203018188</v>
      </c>
      <c r="Q40" s="286">
        <v>6.385291576385498</v>
      </c>
      <c r="R40" s="289">
        <v>0.65433138608932495</v>
      </c>
      <c r="S40" s="54"/>
      <c r="T40" s="319">
        <f t="shared" si="6"/>
        <v>0.78317832946777344</v>
      </c>
      <c r="U40" s="320">
        <f t="shared" si="7"/>
        <v>0.89498442969466707</v>
      </c>
      <c r="V40" s="320">
        <f t="shared" si="8"/>
        <v>0.87507480966452411</v>
      </c>
      <c r="W40" s="315">
        <f t="shared" si="9"/>
        <v>0.19076660117547073</v>
      </c>
      <c r="X40" s="234" t="str">
        <f t="shared" si="10"/>
        <v>No significativa</v>
      </c>
      <c r="Y40" s="227" t="str">
        <f t="shared" si="11"/>
        <v>Sin cambio</v>
      </c>
      <c r="Z40" s="53"/>
      <c r="AA40" s="286">
        <v>11.264605522155762</v>
      </c>
      <c r="AB40" s="289">
        <v>0.86473405361175537</v>
      </c>
      <c r="AC40" s="286">
        <v>12.239499092102051</v>
      </c>
      <c r="AD40" s="289">
        <v>0.88487362861633301</v>
      </c>
      <c r="AE40" s="54"/>
      <c r="AF40" s="319">
        <f t="shared" si="12"/>
        <v>0.97489356994628906</v>
      </c>
      <c r="AG40" s="320">
        <f t="shared" si="13"/>
        <v>1.2372414162549095</v>
      </c>
      <c r="AH40" s="320">
        <f t="shared" si="14"/>
        <v>0.78795743267086948</v>
      </c>
      <c r="AI40" s="315">
        <f t="shared" si="17"/>
        <v>0.21536080260147616</v>
      </c>
      <c r="AJ40" s="236" t="str">
        <f t="shared" si="15"/>
        <v>No significativa</v>
      </c>
      <c r="AK40" s="229" t="str">
        <f t="shared" si="16"/>
        <v>Sin cambio</v>
      </c>
    </row>
    <row r="41" spans="1:37" x14ac:dyDescent="0.2">
      <c r="A41" s="53"/>
      <c r="B41" s="141" t="s">
        <v>38</v>
      </c>
      <c r="C41" s="286">
        <v>32.672878265380859</v>
      </c>
      <c r="D41" s="289">
        <v>1.7916728258132935</v>
      </c>
      <c r="E41" s="286">
        <v>30.488719940185547</v>
      </c>
      <c r="F41" s="289">
        <v>1.9969314336776733</v>
      </c>
      <c r="G41" s="54"/>
      <c r="H41" s="319">
        <f t="shared" si="0"/>
        <v>-2.1841583251953125</v>
      </c>
      <c r="I41" s="320">
        <f t="shared" si="1"/>
        <v>2.6828765654736633</v>
      </c>
      <c r="J41" s="320">
        <f t="shared" si="2"/>
        <v>-0.81411062786248545</v>
      </c>
      <c r="K41" s="315">
        <f t="shared" si="3"/>
        <v>0.20779078899205541</v>
      </c>
      <c r="L41" s="234" t="str">
        <f t="shared" si="4"/>
        <v>No significativa</v>
      </c>
      <c r="M41" s="227" t="str">
        <f t="shared" si="5"/>
        <v>Sin cambio</v>
      </c>
      <c r="N41" s="53"/>
      <c r="O41" s="286">
        <v>3.1664423942565918</v>
      </c>
      <c r="P41" s="289">
        <v>0.50203084945678711</v>
      </c>
      <c r="Q41" s="286">
        <v>4.1957607269287109</v>
      </c>
      <c r="R41" s="289">
        <v>0.65043634176254272</v>
      </c>
      <c r="S41" s="54"/>
      <c r="T41" s="319">
        <f t="shared" si="6"/>
        <v>1.0293183326721191</v>
      </c>
      <c r="U41" s="320">
        <f t="shared" si="7"/>
        <v>0.82164615771738536</v>
      </c>
      <c r="V41" s="320">
        <f t="shared" si="8"/>
        <v>1.2527513492324576</v>
      </c>
      <c r="W41" s="315">
        <f t="shared" si="9"/>
        <v>0.10514810603819125</v>
      </c>
      <c r="X41" s="234" t="str">
        <f t="shared" si="10"/>
        <v>No significativa</v>
      </c>
      <c r="Y41" s="227" t="str">
        <f t="shared" si="11"/>
        <v>Sin cambio</v>
      </c>
      <c r="Z41" s="53"/>
      <c r="AA41" s="286">
        <v>12.968559265136719</v>
      </c>
      <c r="AB41" s="289">
        <v>1.1173169612884521</v>
      </c>
      <c r="AC41" s="286">
        <v>12.881914138793945</v>
      </c>
      <c r="AD41" s="289">
        <v>1.0731898546218872</v>
      </c>
      <c r="AE41" s="54"/>
      <c r="AF41" s="319">
        <f t="shared" si="12"/>
        <v>-8.6645126342773438E-2</v>
      </c>
      <c r="AG41" s="320">
        <f t="shared" si="13"/>
        <v>1.5492364751858279</v>
      </c>
      <c r="AH41" s="320">
        <f t="shared" si="14"/>
        <v>-5.5927631275516233E-2</v>
      </c>
      <c r="AI41" s="315">
        <f t="shared" si="17"/>
        <v>0.47769972934959398</v>
      </c>
      <c r="AJ41" s="236" t="str">
        <f t="shared" si="15"/>
        <v>No significativa</v>
      </c>
      <c r="AK41" s="229" t="str">
        <f t="shared" si="16"/>
        <v>Sin cambio</v>
      </c>
    </row>
    <row r="42" spans="1:37" x14ac:dyDescent="0.2">
      <c r="A42" s="53"/>
      <c r="B42" s="141" t="s">
        <v>37</v>
      </c>
      <c r="C42" s="286">
        <v>29.115360260009766</v>
      </c>
      <c r="D42" s="289">
        <v>1.2979532480239868</v>
      </c>
      <c r="E42" s="286">
        <v>26.247835159301758</v>
      </c>
      <c r="F42" s="289">
        <v>1.4393564462661743</v>
      </c>
      <c r="G42" s="54"/>
      <c r="H42" s="319">
        <f t="shared" si="0"/>
        <v>-2.8675251007080078</v>
      </c>
      <c r="I42" s="320">
        <f t="shared" si="1"/>
        <v>1.9381510811760798</v>
      </c>
      <c r="J42" s="320">
        <f t="shared" si="2"/>
        <v>-1.4795157759156625</v>
      </c>
      <c r="K42" s="315">
        <f t="shared" si="3"/>
        <v>6.9501259076569705E-2</v>
      </c>
      <c r="L42" s="234" t="str">
        <f t="shared" si="4"/>
        <v>No significativa</v>
      </c>
      <c r="M42" s="227" t="str">
        <f t="shared" si="5"/>
        <v>Sin cambio</v>
      </c>
      <c r="N42" s="53"/>
      <c r="O42" s="286">
        <v>5.2221646308898926</v>
      </c>
      <c r="P42" s="289">
        <v>0.47576344013214111</v>
      </c>
      <c r="Q42" s="286">
        <v>7.1946749687194824</v>
      </c>
      <c r="R42" s="289">
        <v>0.64597630500793457</v>
      </c>
      <c r="S42" s="54"/>
      <c r="T42" s="319">
        <f t="shared" si="6"/>
        <v>1.9725103378295898</v>
      </c>
      <c r="U42" s="320">
        <f t="shared" si="7"/>
        <v>0.80226942955473102</v>
      </c>
      <c r="V42" s="320">
        <f t="shared" si="8"/>
        <v>2.4586632185702952</v>
      </c>
      <c r="W42" s="315">
        <f t="shared" si="9"/>
        <v>6.972768483779479E-3</v>
      </c>
      <c r="X42" s="234" t="str">
        <f t="shared" si="10"/>
        <v>Significativa</v>
      </c>
      <c r="Y42" s="227" t="str">
        <f t="shared" si="11"/>
        <v>Aumento</v>
      </c>
      <c r="Z42" s="53"/>
      <c r="AA42" s="286">
        <v>19.108169555664063</v>
      </c>
      <c r="AB42" s="289">
        <v>0.96539109945297241</v>
      </c>
      <c r="AC42" s="286">
        <v>18.643980026245117</v>
      </c>
      <c r="AD42" s="289">
        <v>1.0609997510910034</v>
      </c>
      <c r="AE42" s="54"/>
      <c r="AF42" s="319">
        <f t="shared" si="12"/>
        <v>-0.46418952941894531</v>
      </c>
      <c r="AG42" s="320">
        <f t="shared" si="13"/>
        <v>1.4344686984100385</v>
      </c>
      <c r="AH42" s="320">
        <f t="shared" si="14"/>
        <v>-0.3235968340985424</v>
      </c>
      <c r="AI42" s="315">
        <f t="shared" si="17"/>
        <v>0.37312164256786778</v>
      </c>
      <c r="AJ42" s="236" t="str">
        <f t="shared" si="15"/>
        <v>No significativa</v>
      </c>
      <c r="AK42" s="229" t="str">
        <f t="shared" si="16"/>
        <v>Sin cambio</v>
      </c>
    </row>
    <row r="43" spans="1:37" x14ac:dyDescent="0.2">
      <c r="A43" s="53"/>
      <c r="B43" s="141" t="s">
        <v>36</v>
      </c>
      <c r="C43" s="290">
        <v>27.768590927124023</v>
      </c>
      <c r="D43" s="289">
        <v>1.6973022222518921</v>
      </c>
      <c r="E43" s="290">
        <v>20.419944763183594</v>
      </c>
      <c r="F43" s="289">
        <v>1.1903746128082275</v>
      </c>
      <c r="G43" s="116"/>
      <c r="H43" s="319">
        <f t="shared" si="0"/>
        <v>-7.3486461639404297</v>
      </c>
      <c r="I43" s="320">
        <f t="shared" si="1"/>
        <v>2.0731200043604683</v>
      </c>
      <c r="J43" s="320">
        <f t="shared" si="2"/>
        <v>-3.5447278249612935</v>
      </c>
      <c r="K43" s="315">
        <f t="shared" si="3"/>
        <v>1.9650934546455132E-4</v>
      </c>
      <c r="L43" s="234" t="str">
        <f t="shared" si="4"/>
        <v>Significativa</v>
      </c>
      <c r="M43" s="227" t="str">
        <f t="shared" si="5"/>
        <v>Disminución</v>
      </c>
      <c r="N43" s="53"/>
      <c r="O43" s="290">
        <v>6.0756864547729492</v>
      </c>
      <c r="P43" s="289">
        <v>0.63482171297073364</v>
      </c>
      <c r="Q43" s="290">
        <v>6.4136309623718262</v>
      </c>
      <c r="R43" s="289">
        <v>0.56643497943878174</v>
      </c>
      <c r="S43" s="116"/>
      <c r="T43" s="319">
        <f t="shared" si="6"/>
        <v>0.33794450759887695</v>
      </c>
      <c r="U43" s="320">
        <f t="shared" si="7"/>
        <v>0.85079209751319951</v>
      </c>
      <c r="V43" s="320">
        <f t="shared" si="8"/>
        <v>0.39721162030849017</v>
      </c>
      <c r="W43" s="315">
        <f t="shared" si="9"/>
        <v>0.3456057069156534</v>
      </c>
      <c r="X43" s="234" t="str">
        <f t="shared" si="10"/>
        <v>No significativa</v>
      </c>
      <c r="Y43" s="227" t="str">
        <f t="shared" si="11"/>
        <v>Sin cambio</v>
      </c>
      <c r="Z43" s="53"/>
      <c r="AA43" s="290">
        <v>16.024152755737305</v>
      </c>
      <c r="AB43" s="289">
        <v>1.1701592206954956</v>
      </c>
      <c r="AC43" s="290">
        <v>18.952733993530273</v>
      </c>
      <c r="AD43" s="289">
        <v>1.6701343059539795</v>
      </c>
      <c r="AE43" s="116"/>
      <c r="AF43" s="319">
        <f t="shared" si="12"/>
        <v>2.9285812377929687</v>
      </c>
      <c r="AG43" s="320">
        <f t="shared" si="13"/>
        <v>2.0392697716837445</v>
      </c>
      <c r="AH43" s="320">
        <f t="shared" si="14"/>
        <v>1.4360930949194401</v>
      </c>
      <c r="AI43" s="315">
        <f t="shared" si="17"/>
        <v>7.5487926345682355E-2</v>
      </c>
      <c r="AJ43" s="236" t="str">
        <f t="shared" si="15"/>
        <v>No significativa</v>
      </c>
      <c r="AK43" s="229" t="str">
        <f t="shared" si="16"/>
        <v>Sin cambio</v>
      </c>
    </row>
    <row r="44" spans="1:37" s="115" customFormat="1" ht="26.25" thickBot="1" x14ac:dyDescent="0.25">
      <c r="A44" s="178"/>
      <c r="B44" s="176" t="s">
        <v>85</v>
      </c>
      <c r="C44" s="288">
        <v>32.232074737548828</v>
      </c>
      <c r="D44" s="271">
        <v>0.32931235432624817</v>
      </c>
      <c r="E44" s="288">
        <v>28.465217590332031</v>
      </c>
      <c r="F44" s="271">
        <v>0.36103945970535278</v>
      </c>
      <c r="G44" s="177"/>
      <c r="H44" s="321">
        <f t="shared" si="0"/>
        <v>-3.7668571472167969</v>
      </c>
      <c r="I44" s="322">
        <f t="shared" si="1"/>
        <v>0.4886676970869156</v>
      </c>
      <c r="J44" s="322">
        <f t="shared" si="2"/>
        <v>-7.7084226554611295</v>
      </c>
      <c r="K44" s="318">
        <f t="shared" si="3"/>
        <v>6.3691140806171037E-15</v>
      </c>
      <c r="L44" s="237" t="str">
        <f t="shared" si="4"/>
        <v>Significativa</v>
      </c>
      <c r="M44" s="237" t="str">
        <f t="shared" si="5"/>
        <v>Disminución</v>
      </c>
      <c r="N44" s="178"/>
      <c r="O44" s="288">
        <v>4.6892786026000977</v>
      </c>
      <c r="P44" s="271">
        <v>0.11239282041788101</v>
      </c>
      <c r="Q44" s="288">
        <v>6.267082691192627</v>
      </c>
      <c r="R44" s="271">
        <v>0.15880687534809113</v>
      </c>
      <c r="S44" s="177"/>
      <c r="T44" s="321">
        <f t="shared" si="6"/>
        <v>1.5778040885925293</v>
      </c>
      <c r="U44" s="322">
        <f t="shared" si="7"/>
        <v>0.19455531280155319</v>
      </c>
      <c r="V44" s="322">
        <f t="shared" si="8"/>
        <v>8.109796982012476</v>
      </c>
      <c r="W44" s="318">
        <f t="shared" si="9"/>
        <v>2.2204460492503131E-16</v>
      </c>
      <c r="X44" s="237" t="str">
        <f t="shared" si="10"/>
        <v>Significativa</v>
      </c>
      <c r="Y44" s="237" t="str">
        <f t="shared" si="11"/>
        <v>Aumento</v>
      </c>
      <c r="Z44" s="178"/>
      <c r="AA44" s="288">
        <v>18.74968147277832</v>
      </c>
      <c r="AB44" s="271">
        <v>0.22898437082767487</v>
      </c>
      <c r="AC44" s="288">
        <v>19.895307540893555</v>
      </c>
      <c r="AD44" s="271">
        <v>0.26322704553604126</v>
      </c>
      <c r="AE44" s="177"/>
      <c r="AF44" s="321">
        <f t="shared" si="12"/>
        <v>1.1456260681152344</v>
      </c>
      <c r="AG44" s="322">
        <f t="shared" si="13"/>
        <v>0.34888725913248719</v>
      </c>
      <c r="AH44" s="322">
        <f t="shared" si="14"/>
        <v>3.283656935377488</v>
      </c>
      <c r="AI44" s="318">
        <f>IF(AH44&gt;0,(1-NORMSDIST(AH44)),(NORMSDIST(AH44)))</f>
        <v>5.12347876361674E-4</v>
      </c>
      <c r="AJ44" s="238" t="str">
        <f t="shared" si="15"/>
        <v>Significativa</v>
      </c>
      <c r="AK44" s="238" t="str">
        <f t="shared" si="16"/>
        <v>Aumento</v>
      </c>
    </row>
    <row r="45" spans="1:37" s="11" customFormat="1" ht="12.75" customHeight="1" thickTop="1" x14ac:dyDescent="0.2">
      <c r="B45" s="118" t="s">
        <v>204</v>
      </c>
      <c r="L45" s="10"/>
      <c r="M45" s="10"/>
      <c r="X45" s="79"/>
      <c r="Y45" s="79"/>
      <c r="AJ45" s="79"/>
      <c r="AK45" s="79"/>
    </row>
    <row r="46" spans="1:37" s="109" customFormat="1" x14ac:dyDescent="0.2">
      <c r="B46" s="374" t="s">
        <v>161</v>
      </c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374"/>
      <c r="O46" s="374"/>
      <c r="P46" s="374"/>
      <c r="Q46" s="374"/>
      <c r="R46" s="374"/>
      <c r="S46" s="374"/>
      <c r="T46" s="374"/>
      <c r="U46" s="374"/>
      <c r="V46" s="374"/>
      <c r="W46" s="374"/>
      <c r="X46" s="374"/>
      <c r="Y46" s="374"/>
      <c r="AJ46" s="125"/>
      <c r="AK46" s="125"/>
    </row>
    <row r="47" spans="1:37" x14ac:dyDescent="0.2">
      <c r="A47" s="82"/>
      <c r="B47" s="374"/>
      <c r="C47" s="374"/>
      <c r="D47" s="374"/>
      <c r="E47" s="374"/>
      <c r="F47" s="374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  <c r="R47" s="374"/>
      <c r="S47" s="374"/>
      <c r="T47" s="374"/>
      <c r="U47" s="374"/>
      <c r="V47" s="374"/>
      <c r="W47" s="374"/>
      <c r="X47" s="374"/>
      <c r="Y47" s="374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123"/>
      <c r="AK47" s="123"/>
    </row>
    <row r="48" spans="1:37" x14ac:dyDescent="0.2">
      <c r="A48" s="82"/>
      <c r="B48" s="114"/>
      <c r="C48" s="82"/>
      <c r="D48" s="82"/>
      <c r="E48" s="82"/>
      <c r="F48" s="82"/>
      <c r="G48" s="82"/>
      <c r="H48" s="82"/>
      <c r="I48" s="82"/>
      <c r="J48" s="82"/>
      <c r="K48" s="82"/>
      <c r="L48" s="126"/>
      <c r="M48" s="126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123"/>
      <c r="Y48" s="123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23"/>
      <c r="AK48" s="123"/>
    </row>
    <row r="49" spans="1:37" x14ac:dyDescent="0.2">
      <c r="A49" s="81"/>
      <c r="B49" s="113"/>
      <c r="C49" s="81"/>
      <c r="D49" s="81"/>
      <c r="E49" s="81"/>
      <c r="F49" s="81"/>
      <c r="G49" s="81"/>
      <c r="H49" s="81"/>
      <c r="I49" s="82"/>
      <c r="J49" s="82"/>
      <c r="K49" s="81"/>
      <c r="L49" s="92"/>
      <c r="M49" s="92"/>
      <c r="N49" s="81"/>
      <c r="U49" s="82"/>
      <c r="V49" s="82"/>
      <c r="Z49" s="81"/>
      <c r="AA49" s="81"/>
      <c r="AB49" s="81"/>
      <c r="AC49" s="81"/>
      <c r="AD49" s="82"/>
      <c r="AE49" s="82"/>
      <c r="AF49" s="82"/>
      <c r="AG49" s="82"/>
      <c r="AH49" s="82"/>
      <c r="AI49" s="81"/>
      <c r="AJ49" s="124"/>
      <c r="AK49" s="124"/>
    </row>
    <row r="50" spans="1:37" x14ac:dyDescent="0.2">
      <c r="F50" s="81"/>
      <c r="G50" s="81"/>
      <c r="H50" s="81"/>
      <c r="I50" s="82"/>
      <c r="J50" s="82"/>
      <c r="U50" s="82"/>
      <c r="V50" s="82"/>
      <c r="AD50" s="82"/>
      <c r="AE50" s="82"/>
      <c r="AF50" s="82"/>
      <c r="AG50" s="82"/>
      <c r="AH50" s="82"/>
    </row>
    <row r="51" spans="1:37" x14ac:dyDescent="0.2">
      <c r="F51" s="81"/>
      <c r="G51" s="81"/>
      <c r="H51" s="81"/>
      <c r="I51" s="82"/>
      <c r="J51" s="82"/>
      <c r="U51" s="82"/>
      <c r="V51" s="82"/>
      <c r="AD51" s="82"/>
      <c r="AE51" s="82"/>
      <c r="AF51" s="82"/>
      <c r="AG51" s="82"/>
      <c r="AH51" s="82"/>
    </row>
    <row r="52" spans="1:37" x14ac:dyDescent="0.2">
      <c r="F52" s="81"/>
      <c r="G52" s="81"/>
      <c r="H52" s="81"/>
      <c r="I52" s="82"/>
      <c r="J52" s="82"/>
      <c r="U52" s="82"/>
      <c r="V52" s="82"/>
      <c r="AD52" s="82"/>
      <c r="AE52" s="82"/>
      <c r="AF52" s="82"/>
      <c r="AG52" s="82"/>
      <c r="AH52" s="82"/>
    </row>
    <row r="53" spans="1:37" x14ac:dyDescent="0.2">
      <c r="F53" s="81"/>
      <c r="G53" s="81"/>
      <c r="H53" s="81"/>
      <c r="I53" s="82"/>
      <c r="J53" s="82"/>
      <c r="U53" s="82"/>
      <c r="V53" s="82"/>
      <c r="AD53" s="82"/>
      <c r="AE53" s="82"/>
      <c r="AF53" s="82"/>
      <c r="AG53" s="82"/>
      <c r="AH53" s="82"/>
    </row>
    <row r="54" spans="1:37" x14ac:dyDescent="0.2">
      <c r="F54" s="81"/>
      <c r="G54" s="81"/>
      <c r="H54" s="81"/>
      <c r="I54" s="82"/>
      <c r="J54" s="82"/>
      <c r="U54" s="82"/>
      <c r="V54" s="82"/>
      <c r="AD54" s="82"/>
      <c r="AE54" s="82"/>
      <c r="AF54" s="82"/>
      <c r="AG54" s="82"/>
      <c r="AH54" s="82"/>
    </row>
    <row r="55" spans="1:37" x14ac:dyDescent="0.2">
      <c r="F55" s="81"/>
      <c r="G55" s="81"/>
      <c r="H55" s="81"/>
      <c r="I55" s="82"/>
      <c r="J55" s="82"/>
      <c r="U55" s="82"/>
      <c r="V55" s="82"/>
      <c r="AD55" s="82"/>
      <c r="AE55" s="82"/>
      <c r="AF55" s="82"/>
      <c r="AG55" s="82"/>
      <c r="AH55" s="82"/>
    </row>
    <row r="56" spans="1:37" x14ac:dyDescent="0.2">
      <c r="F56" s="81"/>
      <c r="G56" s="81"/>
      <c r="H56" s="81"/>
      <c r="I56" s="82"/>
      <c r="J56" s="82"/>
      <c r="U56" s="82"/>
      <c r="V56" s="82"/>
      <c r="AD56" s="82"/>
      <c r="AE56" s="82"/>
      <c r="AF56" s="82"/>
      <c r="AG56" s="82"/>
      <c r="AH56" s="82"/>
    </row>
    <row r="57" spans="1:37" x14ac:dyDescent="0.2">
      <c r="F57" s="81"/>
      <c r="G57" s="81"/>
      <c r="H57" s="81"/>
      <c r="I57" s="82"/>
      <c r="J57" s="82"/>
      <c r="U57" s="82"/>
      <c r="V57" s="82"/>
      <c r="AD57" s="82"/>
      <c r="AE57" s="82"/>
      <c r="AF57" s="82"/>
      <c r="AG57" s="82"/>
      <c r="AH57" s="82"/>
    </row>
    <row r="58" spans="1:37" x14ac:dyDescent="0.2">
      <c r="F58" s="81"/>
      <c r="G58" s="81"/>
      <c r="H58" s="81"/>
      <c r="I58" s="82"/>
      <c r="J58" s="82"/>
      <c r="U58" s="82"/>
      <c r="V58" s="82"/>
      <c r="AD58" s="82"/>
      <c r="AE58" s="82"/>
      <c r="AF58" s="82"/>
      <c r="AG58" s="82"/>
      <c r="AH58" s="82"/>
    </row>
    <row r="59" spans="1:37" s="109" customFormat="1" x14ac:dyDescent="0.2">
      <c r="B59" s="110"/>
      <c r="F59" s="81"/>
      <c r="G59" s="81"/>
      <c r="H59" s="81"/>
      <c r="I59" s="82"/>
      <c r="J59" s="82"/>
      <c r="L59" s="127"/>
      <c r="M59" s="127"/>
      <c r="O59" s="81"/>
      <c r="P59" s="81"/>
      <c r="Q59" s="81"/>
      <c r="R59" s="81"/>
      <c r="S59" s="81"/>
      <c r="T59" s="81"/>
      <c r="U59" s="82"/>
      <c r="V59" s="82"/>
      <c r="W59" s="81"/>
      <c r="X59" s="124"/>
      <c r="Y59" s="124"/>
      <c r="AD59" s="82"/>
      <c r="AE59" s="82"/>
      <c r="AF59" s="82"/>
      <c r="AG59" s="82"/>
      <c r="AH59" s="82"/>
      <c r="AJ59" s="125"/>
      <c r="AK59" s="125"/>
    </row>
    <row r="60" spans="1:37" s="109" customFormat="1" x14ac:dyDescent="0.2">
      <c r="B60" s="110"/>
      <c r="F60" s="81"/>
      <c r="G60" s="81"/>
      <c r="H60" s="81"/>
      <c r="I60" s="82"/>
      <c r="J60" s="82"/>
      <c r="L60" s="127"/>
      <c r="M60" s="127"/>
      <c r="O60" s="81"/>
      <c r="P60" s="81"/>
      <c r="Q60" s="81"/>
      <c r="R60" s="81"/>
      <c r="S60" s="81"/>
      <c r="T60" s="81"/>
      <c r="U60" s="82"/>
      <c r="V60" s="82"/>
      <c r="W60" s="81"/>
      <c r="X60" s="124"/>
      <c r="Y60" s="124"/>
      <c r="AD60" s="82"/>
      <c r="AE60" s="82"/>
      <c r="AF60" s="82"/>
      <c r="AG60" s="82"/>
      <c r="AH60" s="82"/>
      <c r="AJ60" s="125"/>
      <c r="AK60" s="125"/>
    </row>
    <row r="61" spans="1:37" s="109" customFormat="1" x14ac:dyDescent="0.2">
      <c r="B61" s="110"/>
      <c r="F61" s="81"/>
      <c r="G61" s="81"/>
      <c r="H61" s="81"/>
      <c r="I61" s="82"/>
      <c r="J61" s="82"/>
      <c r="L61" s="127"/>
      <c r="M61" s="127"/>
      <c r="O61" s="81"/>
      <c r="P61" s="81"/>
      <c r="Q61" s="81"/>
      <c r="R61" s="81"/>
      <c r="S61" s="81"/>
      <c r="T61" s="81"/>
      <c r="U61" s="82"/>
      <c r="V61" s="82"/>
      <c r="W61" s="81"/>
      <c r="X61" s="124"/>
      <c r="Y61" s="124"/>
      <c r="AD61" s="82"/>
      <c r="AE61" s="82"/>
      <c r="AF61" s="82"/>
      <c r="AG61" s="82"/>
      <c r="AH61" s="82"/>
      <c r="AJ61" s="125"/>
      <c r="AK61" s="125"/>
    </row>
    <row r="62" spans="1:37" s="109" customFormat="1" x14ac:dyDescent="0.2">
      <c r="B62" s="110"/>
      <c r="F62" s="81"/>
      <c r="G62" s="81"/>
      <c r="H62" s="81"/>
      <c r="I62" s="82"/>
      <c r="J62" s="82"/>
      <c r="L62" s="127"/>
      <c r="M62" s="127"/>
      <c r="O62" s="81"/>
      <c r="P62" s="81"/>
      <c r="Q62" s="81"/>
      <c r="R62" s="81"/>
      <c r="S62" s="81"/>
      <c r="T62" s="81"/>
      <c r="U62" s="82"/>
      <c r="V62" s="82"/>
      <c r="W62" s="81"/>
      <c r="X62" s="124"/>
      <c r="Y62" s="124"/>
      <c r="AD62" s="82"/>
      <c r="AE62" s="82"/>
      <c r="AF62" s="82"/>
      <c r="AG62" s="82"/>
      <c r="AH62" s="82"/>
      <c r="AJ62" s="125"/>
      <c r="AK62" s="125"/>
    </row>
    <row r="63" spans="1:37" s="109" customFormat="1" x14ac:dyDescent="0.2">
      <c r="B63" s="110"/>
      <c r="F63" s="81"/>
      <c r="G63" s="81"/>
      <c r="H63" s="81"/>
      <c r="I63" s="82"/>
      <c r="J63" s="82"/>
      <c r="L63" s="127"/>
      <c r="M63" s="127"/>
      <c r="O63" s="81"/>
      <c r="P63" s="81"/>
      <c r="Q63" s="81"/>
      <c r="R63" s="81"/>
      <c r="S63" s="81"/>
      <c r="T63" s="81"/>
      <c r="U63" s="82"/>
      <c r="V63" s="82"/>
      <c r="W63" s="81"/>
      <c r="X63" s="124"/>
      <c r="Y63" s="124"/>
      <c r="AD63" s="82"/>
      <c r="AE63" s="82"/>
      <c r="AF63" s="82"/>
      <c r="AG63" s="82"/>
      <c r="AH63" s="82"/>
      <c r="AJ63" s="125"/>
      <c r="AK63" s="125"/>
    </row>
    <row r="64" spans="1:37" s="109" customFormat="1" x14ac:dyDescent="0.2">
      <c r="B64" s="110"/>
      <c r="F64" s="81"/>
      <c r="G64" s="81"/>
      <c r="H64" s="81"/>
      <c r="I64" s="82"/>
      <c r="J64" s="82"/>
      <c r="L64" s="127"/>
      <c r="M64" s="127"/>
      <c r="O64" s="81"/>
      <c r="P64" s="81"/>
      <c r="Q64" s="81"/>
      <c r="R64" s="81"/>
      <c r="S64" s="81"/>
      <c r="T64" s="81"/>
      <c r="U64" s="82"/>
      <c r="V64" s="82"/>
      <c r="W64" s="81"/>
      <c r="X64" s="124"/>
      <c r="Y64" s="124"/>
      <c r="AD64" s="82"/>
      <c r="AE64" s="82"/>
      <c r="AF64" s="82"/>
      <c r="AG64" s="82"/>
      <c r="AH64" s="82"/>
      <c r="AJ64" s="125"/>
      <c r="AK64" s="125"/>
    </row>
    <row r="65" spans="2:37" s="109" customFormat="1" x14ac:dyDescent="0.2">
      <c r="B65" s="110"/>
      <c r="F65" s="81"/>
      <c r="G65" s="81"/>
      <c r="H65" s="81"/>
      <c r="I65" s="82"/>
      <c r="J65" s="82"/>
      <c r="L65" s="127"/>
      <c r="M65" s="127"/>
      <c r="O65" s="81"/>
      <c r="P65" s="81"/>
      <c r="Q65" s="81"/>
      <c r="R65" s="81"/>
      <c r="S65" s="81"/>
      <c r="T65" s="81"/>
      <c r="U65" s="82"/>
      <c r="V65" s="82"/>
      <c r="W65" s="81"/>
      <c r="X65" s="124"/>
      <c r="Y65" s="124"/>
      <c r="AD65" s="82"/>
      <c r="AE65" s="82"/>
      <c r="AF65" s="82"/>
      <c r="AG65" s="82"/>
      <c r="AH65" s="82"/>
      <c r="AJ65" s="125"/>
      <c r="AK65" s="125"/>
    </row>
    <row r="66" spans="2:37" s="109" customFormat="1" x14ac:dyDescent="0.2">
      <c r="B66" s="110"/>
      <c r="F66" s="81"/>
      <c r="G66" s="81"/>
      <c r="H66" s="81"/>
      <c r="I66" s="82"/>
      <c r="J66" s="82"/>
      <c r="L66" s="127"/>
      <c r="M66" s="127"/>
      <c r="O66" s="81"/>
      <c r="P66" s="81"/>
      <c r="Q66" s="81"/>
      <c r="R66" s="81"/>
      <c r="S66" s="81"/>
      <c r="T66" s="81"/>
      <c r="U66" s="82"/>
      <c r="V66" s="82"/>
      <c r="W66" s="81"/>
      <c r="X66" s="124"/>
      <c r="Y66" s="124"/>
      <c r="AD66" s="82"/>
      <c r="AE66" s="82"/>
      <c r="AF66" s="82"/>
      <c r="AG66" s="82"/>
      <c r="AH66" s="82"/>
      <c r="AJ66" s="125"/>
      <c r="AK66" s="125"/>
    </row>
    <row r="67" spans="2:37" s="109" customFormat="1" x14ac:dyDescent="0.2">
      <c r="B67" s="110"/>
      <c r="F67" s="81"/>
      <c r="G67" s="81"/>
      <c r="H67" s="81"/>
      <c r="I67" s="82"/>
      <c r="J67" s="82"/>
      <c r="L67" s="127"/>
      <c r="M67" s="127"/>
      <c r="O67" s="81"/>
      <c r="P67" s="81"/>
      <c r="Q67" s="81"/>
      <c r="R67" s="81"/>
      <c r="S67" s="81"/>
      <c r="T67" s="81"/>
      <c r="U67" s="82"/>
      <c r="V67" s="82"/>
      <c r="W67" s="81"/>
      <c r="X67" s="124"/>
      <c r="Y67" s="124"/>
      <c r="AD67" s="82"/>
      <c r="AE67" s="82"/>
      <c r="AF67" s="82"/>
      <c r="AG67" s="82"/>
      <c r="AH67" s="82"/>
      <c r="AJ67" s="125"/>
      <c r="AK67" s="125"/>
    </row>
    <row r="68" spans="2:37" s="109" customFormat="1" x14ac:dyDescent="0.2">
      <c r="B68" s="110"/>
      <c r="F68" s="81"/>
      <c r="G68" s="81"/>
      <c r="H68" s="81"/>
      <c r="I68" s="82"/>
      <c r="J68" s="82"/>
      <c r="L68" s="127"/>
      <c r="M68" s="127"/>
      <c r="O68" s="81"/>
      <c r="P68" s="81"/>
      <c r="Q68" s="81"/>
      <c r="R68" s="81"/>
      <c r="S68" s="81"/>
      <c r="T68" s="81"/>
      <c r="U68" s="82"/>
      <c r="V68" s="82"/>
      <c r="W68" s="81"/>
      <c r="X68" s="124"/>
      <c r="Y68" s="124"/>
      <c r="AD68" s="82"/>
      <c r="AE68" s="82"/>
      <c r="AF68" s="82"/>
      <c r="AG68" s="82"/>
      <c r="AH68" s="82"/>
      <c r="AJ68" s="125"/>
      <c r="AK68" s="125"/>
    </row>
    <row r="69" spans="2:37" s="109" customFormat="1" x14ac:dyDescent="0.2">
      <c r="B69" s="110"/>
      <c r="F69" s="81"/>
      <c r="G69" s="81"/>
      <c r="H69" s="81"/>
      <c r="I69" s="82"/>
      <c r="J69" s="82"/>
      <c r="L69" s="127"/>
      <c r="M69" s="127"/>
      <c r="O69" s="81"/>
      <c r="P69" s="81"/>
      <c r="Q69" s="81"/>
      <c r="R69" s="81"/>
      <c r="S69" s="81"/>
      <c r="T69" s="81"/>
      <c r="U69" s="82"/>
      <c r="V69" s="82"/>
      <c r="W69" s="81"/>
      <c r="X69" s="124"/>
      <c r="Y69" s="124"/>
      <c r="AD69" s="82"/>
      <c r="AE69" s="82"/>
      <c r="AF69" s="82"/>
      <c r="AG69" s="82"/>
      <c r="AH69" s="82"/>
      <c r="AJ69" s="125"/>
      <c r="AK69" s="125"/>
    </row>
    <row r="70" spans="2:37" s="109" customFormat="1" x14ac:dyDescent="0.2">
      <c r="B70" s="110"/>
      <c r="F70" s="81"/>
      <c r="G70" s="81"/>
      <c r="H70" s="81"/>
      <c r="I70" s="82"/>
      <c r="J70" s="82"/>
      <c r="L70" s="127"/>
      <c r="M70" s="127"/>
      <c r="O70" s="81"/>
      <c r="P70" s="81"/>
      <c r="Q70" s="81"/>
      <c r="R70" s="81"/>
      <c r="S70" s="81"/>
      <c r="T70" s="81"/>
      <c r="U70" s="82"/>
      <c r="V70" s="82"/>
      <c r="W70" s="81"/>
      <c r="X70" s="124"/>
      <c r="Y70" s="124"/>
      <c r="AD70" s="82"/>
      <c r="AE70" s="82"/>
      <c r="AF70" s="82"/>
      <c r="AG70" s="82"/>
      <c r="AH70" s="82"/>
      <c r="AJ70" s="125"/>
      <c r="AK70" s="125"/>
    </row>
    <row r="71" spans="2:37" s="109" customFormat="1" x14ac:dyDescent="0.2">
      <c r="B71" s="110"/>
      <c r="F71" s="81"/>
      <c r="G71" s="81"/>
      <c r="H71" s="81"/>
      <c r="I71" s="82"/>
      <c r="J71" s="82"/>
      <c r="L71" s="127"/>
      <c r="M71" s="127"/>
      <c r="O71" s="81"/>
      <c r="P71" s="81"/>
      <c r="Q71" s="81"/>
      <c r="R71" s="81"/>
      <c r="S71" s="81"/>
      <c r="T71" s="81"/>
      <c r="U71" s="82"/>
      <c r="V71" s="82"/>
      <c r="W71" s="81"/>
      <c r="X71" s="124"/>
      <c r="Y71" s="124"/>
      <c r="AD71" s="82"/>
      <c r="AE71" s="82"/>
      <c r="AF71" s="82"/>
      <c r="AG71" s="82"/>
      <c r="AH71" s="82"/>
      <c r="AJ71" s="125"/>
      <c r="AK71" s="125"/>
    </row>
    <row r="72" spans="2:37" s="109" customFormat="1" x14ac:dyDescent="0.2">
      <c r="B72" s="110"/>
      <c r="F72" s="81"/>
      <c r="G72" s="81"/>
      <c r="H72" s="81"/>
      <c r="I72" s="82"/>
      <c r="J72" s="82"/>
      <c r="L72" s="127"/>
      <c r="M72" s="127"/>
      <c r="O72" s="81"/>
      <c r="P72" s="81"/>
      <c r="Q72" s="81"/>
      <c r="R72" s="81"/>
      <c r="S72" s="81"/>
      <c r="T72" s="81"/>
      <c r="U72" s="82"/>
      <c r="V72" s="82"/>
      <c r="W72" s="81"/>
      <c r="X72" s="124"/>
      <c r="Y72" s="124"/>
      <c r="AD72" s="82"/>
      <c r="AE72" s="82"/>
      <c r="AF72" s="82"/>
      <c r="AG72" s="82"/>
      <c r="AH72" s="82"/>
      <c r="AJ72" s="125"/>
      <c r="AK72" s="125"/>
    </row>
    <row r="73" spans="2:37" s="109" customFormat="1" x14ac:dyDescent="0.2">
      <c r="B73" s="110"/>
      <c r="F73" s="81"/>
      <c r="G73" s="81"/>
      <c r="H73" s="81"/>
      <c r="I73" s="82"/>
      <c r="J73" s="82"/>
      <c r="L73" s="127"/>
      <c r="M73" s="127"/>
      <c r="O73" s="81"/>
      <c r="P73" s="81"/>
      <c r="Q73" s="81"/>
      <c r="R73" s="81"/>
      <c r="S73" s="81"/>
      <c r="T73" s="81"/>
      <c r="U73" s="82"/>
      <c r="V73" s="82"/>
      <c r="W73" s="81"/>
      <c r="X73" s="124"/>
      <c r="Y73" s="124"/>
      <c r="AD73" s="82"/>
      <c r="AE73" s="82"/>
      <c r="AF73" s="82"/>
      <c r="AG73" s="82"/>
      <c r="AH73" s="82"/>
      <c r="AJ73" s="125"/>
      <c r="AK73" s="125"/>
    </row>
    <row r="74" spans="2:37" s="109" customFormat="1" x14ac:dyDescent="0.2">
      <c r="B74" s="110"/>
      <c r="F74" s="81"/>
      <c r="G74" s="81"/>
      <c r="H74" s="81"/>
      <c r="I74" s="82"/>
      <c r="J74" s="82"/>
      <c r="L74" s="127"/>
      <c r="M74" s="127"/>
      <c r="O74" s="81"/>
      <c r="P74" s="81"/>
      <c r="Q74" s="81"/>
      <c r="R74" s="81"/>
      <c r="S74" s="81"/>
      <c r="T74" s="81"/>
      <c r="U74" s="82"/>
      <c r="V74" s="82"/>
      <c r="W74" s="81"/>
      <c r="X74" s="124"/>
      <c r="Y74" s="124"/>
      <c r="AD74" s="82"/>
      <c r="AE74" s="82"/>
      <c r="AF74" s="82"/>
      <c r="AG74" s="82"/>
      <c r="AH74" s="82"/>
      <c r="AJ74" s="125"/>
      <c r="AK74" s="125"/>
    </row>
    <row r="75" spans="2:37" s="109" customFormat="1" x14ac:dyDescent="0.2">
      <c r="B75" s="110"/>
      <c r="F75" s="81"/>
      <c r="G75" s="81"/>
      <c r="H75" s="81"/>
      <c r="I75" s="82"/>
      <c r="J75" s="82"/>
      <c r="L75" s="127"/>
      <c r="M75" s="127"/>
      <c r="O75" s="81"/>
      <c r="P75" s="81"/>
      <c r="Q75" s="81"/>
      <c r="R75" s="81"/>
      <c r="S75" s="81"/>
      <c r="T75" s="81"/>
      <c r="U75" s="82"/>
      <c r="V75" s="82"/>
      <c r="W75" s="81"/>
      <c r="X75" s="124"/>
      <c r="Y75" s="124"/>
      <c r="AD75" s="82"/>
      <c r="AE75" s="82"/>
      <c r="AF75" s="82"/>
      <c r="AG75" s="82"/>
      <c r="AH75" s="82"/>
      <c r="AJ75" s="125"/>
      <c r="AK75" s="125"/>
    </row>
    <row r="76" spans="2:37" s="109" customFormat="1" x14ac:dyDescent="0.2">
      <c r="B76" s="110"/>
      <c r="F76" s="81"/>
      <c r="G76" s="81"/>
      <c r="H76" s="81"/>
      <c r="I76" s="82"/>
      <c r="J76" s="82"/>
      <c r="L76" s="127"/>
      <c r="M76" s="127"/>
      <c r="O76" s="81"/>
      <c r="P76" s="81"/>
      <c r="Q76" s="81"/>
      <c r="R76" s="81"/>
      <c r="S76" s="81"/>
      <c r="T76" s="81"/>
      <c r="U76" s="82"/>
      <c r="V76" s="82"/>
      <c r="W76" s="81"/>
      <c r="X76" s="124"/>
      <c r="Y76" s="124"/>
      <c r="AD76" s="82"/>
      <c r="AE76" s="82"/>
      <c r="AF76" s="82"/>
      <c r="AG76" s="82"/>
      <c r="AH76" s="82"/>
      <c r="AJ76" s="125"/>
      <c r="AK76" s="125"/>
    </row>
    <row r="77" spans="2:37" s="109" customFormat="1" x14ac:dyDescent="0.2">
      <c r="B77" s="110"/>
      <c r="F77" s="81"/>
      <c r="G77" s="81"/>
      <c r="H77" s="81"/>
      <c r="I77" s="82"/>
      <c r="J77" s="82"/>
      <c r="L77" s="127"/>
      <c r="M77" s="127"/>
      <c r="O77" s="81"/>
      <c r="P77" s="81"/>
      <c r="Q77" s="81"/>
      <c r="R77" s="81"/>
      <c r="S77" s="81"/>
      <c r="T77" s="81"/>
      <c r="U77" s="82"/>
      <c r="V77" s="82"/>
      <c r="W77" s="81"/>
      <c r="X77" s="124"/>
      <c r="Y77" s="124"/>
      <c r="AD77" s="82"/>
      <c r="AE77" s="82"/>
      <c r="AF77" s="82"/>
      <c r="AG77" s="82"/>
      <c r="AH77" s="82"/>
      <c r="AJ77" s="125"/>
      <c r="AK77" s="125"/>
    </row>
    <row r="78" spans="2:37" s="109" customFormat="1" x14ac:dyDescent="0.2">
      <c r="B78" s="110"/>
      <c r="F78" s="81"/>
      <c r="G78" s="81"/>
      <c r="H78" s="81"/>
      <c r="I78" s="82"/>
      <c r="J78" s="82"/>
      <c r="L78" s="127"/>
      <c r="M78" s="127"/>
      <c r="O78" s="81"/>
      <c r="P78" s="81"/>
      <c r="Q78" s="81"/>
      <c r="R78" s="81"/>
      <c r="S78" s="81"/>
      <c r="T78" s="81"/>
      <c r="U78" s="82"/>
      <c r="V78" s="82"/>
      <c r="W78" s="81"/>
      <c r="X78" s="124"/>
      <c r="Y78" s="124"/>
      <c r="AD78" s="82"/>
      <c r="AE78" s="82"/>
      <c r="AF78" s="82"/>
      <c r="AG78" s="82"/>
      <c r="AH78" s="82"/>
      <c r="AJ78" s="125"/>
      <c r="AK78" s="125"/>
    </row>
    <row r="79" spans="2:37" s="109" customFormat="1" x14ac:dyDescent="0.2">
      <c r="B79" s="110"/>
      <c r="F79" s="81"/>
      <c r="G79" s="81"/>
      <c r="H79" s="81"/>
      <c r="I79" s="82"/>
      <c r="J79" s="82"/>
      <c r="L79" s="127"/>
      <c r="M79" s="127"/>
      <c r="O79" s="81"/>
      <c r="P79" s="81"/>
      <c r="Q79" s="81"/>
      <c r="R79" s="81"/>
      <c r="S79" s="81"/>
      <c r="T79" s="81"/>
      <c r="U79" s="82"/>
      <c r="V79" s="82"/>
      <c r="W79" s="81"/>
      <c r="X79" s="124"/>
      <c r="Y79" s="124"/>
      <c r="AF79" s="81"/>
      <c r="AG79" s="82"/>
      <c r="AH79" s="82"/>
      <c r="AJ79" s="125"/>
      <c r="AK79" s="125"/>
    </row>
    <row r="80" spans="2:37" s="109" customFormat="1" x14ac:dyDescent="0.2">
      <c r="B80" s="110"/>
      <c r="F80" s="81"/>
      <c r="G80" s="81"/>
      <c r="H80" s="81"/>
      <c r="I80" s="111"/>
      <c r="J80" s="81"/>
      <c r="L80" s="127"/>
      <c r="M80" s="127"/>
      <c r="O80" s="81"/>
      <c r="P80" s="81"/>
      <c r="Q80" s="81"/>
      <c r="R80" s="81"/>
      <c r="S80" s="81"/>
      <c r="T80" s="81"/>
      <c r="U80" s="112"/>
      <c r="V80" s="81"/>
      <c r="W80" s="81"/>
      <c r="X80" s="124"/>
      <c r="Y80" s="124"/>
      <c r="AF80" s="81"/>
      <c r="AG80" s="111"/>
      <c r="AH80" s="81"/>
      <c r="AJ80" s="125"/>
      <c r="AK80" s="125"/>
    </row>
    <row r="81" spans="2:37" s="109" customFormat="1" x14ac:dyDescent="0.2">
      <c r="B81" s="110"/>
      <c r="F81" s="81"/>
      <c r="G81" s="81"/>
      <c r="H81" s="81"/>
      <c r="L81" s="127"/>
      <c r="M81" s="127"/>
      <c r="O81" s="81"/>
      <c r="P81" s="81"/>
      <c r="Q81" s="81"/>
      <c r="R81" s="81"/>
      <c r="S81" s="81"/>
      <c r="T81" s="81"/>
      <c r="U81" s="81"/>
      <c r="V81" s="81"/>
      <c r="W81" s="81"/>
      <c r="X81" s="124"/>
      <c r="Y81" s="124"/>
      <c r="AF81" s="81"/>
      <c r="AJ81" s="125"/>
      <c r="AK81" s="125"/>
    </row>
    <row r="82" spans="2:37" s="109" customFormat="1" x14ac:dyDescent="0.2">
      <c r="B82" s="110"/>
      <c r="L82" s="127"/>
      <c r="M82" s="127"/>
      <c r="O82" s="81"/>
      <c r="P82" s="81"/>
      <c r="Q82" s="81"/>
      <c r="R82" s="81"/>
      <c r="S82" s="81"/>
      <c r="T82" s="81"/>
      <c r="U82" s="81"/>
      <c r="V82" s="81"/>
      <c r="W82" s="81"/>
      <c r="X82" s="124"/>
      <c r="Y82" s="124"/>
      <c r="AJ82" s="125"/>
      <c r="AK82" s="125"/>
    </row>
    <row r="83" spans="2:37" s="109" customFormat="1" x14ac:dyDescent="0.2">
      <c r="B83" s="110"/>
      <c r="L83" s="127"/>
      <c r="M83" s="127"/>
      <c r="O83" s="81"/>
      <c r="P83" s="81"/>
      <c r="Q83" s="81"/>
      <c r="R83" s="81"/>
      <c r="S83" s="81"/>
      <c r="T83" s="81"/>
      <c r="U83" s="81"/>
      <c r="V83" s="81"/>
      <c r="W83" s="81"/>
      <c r="X83" s="124"/>
      <c r="Y83" s="124"/>
      <c r="AJ83" s="125"/>
      <c r="AK83" s="125"/>
    </row>
    <row r="84" spans="2:37" s="109" customFormat="1" x14ac:dyDescent="0.2">
      <c r="B84" s="110"/>
      <c r="L84" s="127"/>
      <c r="M84" s="127"/>
      <c r="O84" s="81"/>
      <c r="P84" s="81"/>
      <c r="Q84" s="81"/>
      <c r="R84" s="81"/>
      <c r="S84" s="81"/>
      <c r="T84" s="81"/>
      <c r="U84" s="81"/>
      <c r="V84" s="81"/>
      <c r="W84" s="81"/>
      <c r="X84" s="124"/>
      <c r="Y84" s="124"/>
      <c r="AJ84" s="125"/>
      <c r="AK84" s="125"/>
    </row>
    <row r="85" spans="2:37" s="109" customFormat="1" x14ac:dyDescent="0.2">
      <c r="B85" s="110"/>
      <c r="L85" s="127"/>
      <c r="M85" s="127"/>
      <c r="O85" s="81"/>
      <c r="P85" s="81"/>
      <c r="Q85" s="81"/>
      <c r="R85" s="81"/>
      <c r="S85" s="81"/>
      <c r="T85" s="81"/>
      <c r="U85" s="81"/>
      <c r="V85" s="81"/>
      <c r="W85" s="81"/>
      <c r="X85" s="124"/>
      <c r="Y85" s="124"/>
      <c r="AJ85" s="125"/>
      <c r="AK85" s="125"/>
    </row>
    <row r="86" spans="2:37" s="109" customFormat="1" x14ac:dyDescent="0.2">
      <c r="B86" s="110"/>
      <c r="L86" s="127"/>
      <c r="M86" s="127"/>
      <c r="O86" s="81"/>
      <c r="P86" s="81"/>
      <c r="Q86" s="81"/>
      <c r="R86" s="81"/>
      <c r="S86" s="81"/>
      <c r="T86" s="81"/>
      <c r="U86" s="81"/>
      <c r="V86" s="81"/>
      <c r="W86" s="81"/>
      <c r="X86" s="124"/>
      <c r="Y86" s="124"/>
      <c r="AJ86" s="125"/>
      <c r="AK86" s="125"/>
    </row>
    <row r="87" spans="2:37" s="109" customFormat="1" x14ac:dyDescent="0.2">
      <c r="B87" s="110"/>
      <c r="L87" s="127"/>
      <c r="M87" s="127"/>
      <c r="O87" s="81"/>
      <c r="P87" s="81"/>
      <c r="Q87" s="81"/>
      <c r="R87" s="81"/>
      <c r="S87" s="81"/>
      <c r="T87" s="81"/>
      <c r="U87" s="81"/>
      <c r="V87" s="81"/>
      <c r="W87" s="81"/>
      <c r="X87" s="124"/>
      <c r="Y87" s="124"/>
      <c r="AJ87" s="125"/>
      <c r="AK87" s="125"/>
    </row>
    <row r="88" spans="2:37" s="109" customFormat="1" x14ac:dyDescent="0.2">
      <c r="B88" s="110"/>
      <c r="L88" s="127"/>
      <c r="M88" s="127"/>
      <c r="O88" s="81"/>
      <c r="P88" s="81"/>
      <c r="Q88" s="81"/>
      <c r="R88" s="81"/>
      <c r="S88" s="81"/>
      <c r="T88" s="81"/>
      <c r="U88" s="81"/>
      <c r="V88" s="81"/>
      <c r="W88" s="81"/>
      <c r="X88" s="124"/>
      <c r="Y88" s="124"/>
      <c r="AJ88" s="125"/>
      <c r="AK88" s="125"/>
    </row>
    <row r="89" spans="2:37" s="109" customFormat="1" x14ac:dyDescent="0.2">
      <c r="B89" s="110"/>
      <c r="L89" s="127"/>
      <c r="M89" s="127"/>
      <c r="O89" s="81"/>
      <c r="P89" s="81"/>
      <c r="Q89" s="81"/>
      <c r="R89" s="81"/>
      <c r="S89" s="81"/>
      <c r="T89" s="81"/>
      <c r="U89" s="81"/>
      <c r="V89" s="81"/>
      <c r="W89" s="81"/>
      <c r="X89" s="124"/>
      <c r="Y89" s="124"/>
      <c r="AJ89" s="125"/>
      <c r="AK89" s="125"/>
    </row>
  </sheetData>
  <mergeCells count="30">
    <mergeCell ref="M10:M11"/>
    <mergeCell ref="O10:P10"/>
    <mergeCell ref="Q10:R10"/>
    <mergeCell ref="V10:V11"/>
    <mergeCell ref="B6:AK6"/>
    <mergeCell ref="B7:AK7"/>
    <mergeCell ref="B8:AK8"/>
    <mergeCell ref="B9:B11"/>
    <mergeCell ref="C9:M9"/>
    <mergeCell ref="O9:Y9"/>
    <mergeCell ref="AA9:AK9"/>
    <mergeCell ref="C10:D10"/>
    <mergeCell ref="E10:F10"/>
    <mergeCell ref="J10:J11"/>
    <mergeCell ref="B46:Y46"/>
    <mergeCell ref="B47:Y47"/>
    <mergeCell ref="AI10:AI11"/>
    <mergeCell ref="AJ10:AJ11"/>
    <mergeCell ref="AK10:AK11"/>
    <mergeCell ref="H11:I11"/>
    <mergeCell ref="T11:U11"/>
    <mergeCell ref="AF11:AG11"/>
    <mergeCell ref="W10:W11"/>
    <mergeCell ref="X10:X11"/>
    <mergeCell ref="Y10:Y11"/>
    <mergeCell ref="AA10:AB10"/>
    <mergeCell ref="AC10:AD10"/>
    <mergeCell ref="AH10:AH11"/>
    <mergeCell ref="K10:K11"/>
    <mergeCell ref="L10:L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M89"/>
  <sheetViews>
    <sheetView zoomScaleNormal="100" workbookViewId="0">
      <pane xSplit="23370" topLeftCell="BM1"/>
      <selection pane="topRight" activeCell="BM1" sqref="BM1"/>
    </sheetView>
  </sheetViews>
  <sheetFormatPr baseColWidth="10" defaultRowHeight="12.75" x14ac:dyDescent="0.2"/>
  <cols>
    <col min="1" max="1" width="1.7109375" style="21" customWidth="1"/>
    <col min="2" max="2" width="18.7109375" style="22" customWidth="1"/>
    <col min="3" max="4" width="15.7109375" style="21" customWidth="1"/>
    <col min="5" max="11" width="10.7109375" style="21" customWidth="1"/>
    <col min="12" max="12" width="11.7109375" style="21" customWidth="1"/>
    <col min="13" max="14" width="16.7109375" style="132" customWidth="1"/>
    <col min="15" max="15" width="1.7109375" style="21" customWidth="1"/>
    <col min="16" max="22" width="10.7109375" style="21" customWidth="1"/>
    <col min="23" max="23" width="11.7109375" style="21" customWidth="1"/>
    <col min="24" max="25" width="16.7109375" style="132" customWidth="1"/>
    <col min="26" max="26" width="1.7109375" style="21" customWidth="1"/>
    <col min="27" max="33" width="10.7109375" style="21" customWidth="1"/>
    <col min="34" max="34" width="11.28515625" style="21" customWidth="1"/>
    <col min="35" max="36" width="16.7109375" style="132" customWidth="1"/>
    <col min="37" max="37" width="1.7109375" style="21" customWidth="1"/>
    <col min="38" max="44" width="10.7109375" style="21" customWidth="1"/>
    <col min="45" max="45" width="11.140625" style="21" customWidth="1"/>
    <col min="46" max="47" width="16.7109375" style="132" customWidth="1"/>
    <col min="48" max="48" width="1.7109375" style="21" customWidth="1"/>
    <col min="49" max="55" width="10.7109375" style="21" customWidth="1"/>
    <col min="56" max="56" width="11.7109375" style="21" customWidth="1"/>
    <col min="57" max="58" width="16.7109375" style="132" customWidth="1"/>
    <col min="59" max="59" width="1.7109375" style="21" customWidth="1"/>
    <col min="60" max="66" width="10.7109375" style="21" customWidth="1"/>
    <col min="67" max="67" width="11.7109375" style="21" customWidth="1"/>
    <col min="68" max="69" width="16.7109375" style="132" customWidth="1"/>
    <col min="70" max="70" width="1.7109375" style="21" customWidth="1"/>
    <col min="71" max="77" width="10.7109375" style="21" customWidth="1"/>
    <col min="78" max="78" width="11.7109375" style="21" customWidth="1"/>
    <col min="79" max="80" width="16.7109375" style="132" customWidth="1"/>
    <col min="81" max="81" width="1.7109375" style="21" customWidth="1"/>
    <col min="82" max="88" width="10.7109375" style="21" customWidth="1"/>
    <col min="89" max="89" width="11.7109375" style="21" customWidth="1"/>
    <col min="90" max="91" width="16.7109375" style="132" customWidth="1"/>
    <col min="92" max="16384" width="11.42578125" style="4"/>
  </cols>
  <sheetData>
    <row r="6" spans="1:91" ht="15" x14ac:dyDescent="0.2">
      <c r="A6" s="4"/>
      <c r="B6" s="369" t="s">
        <v>5</v>
      </c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4"/>
      <c r="AL6" s="4"/>
      <c r="AM6" s="4"/>
      <c r="AN6" s="4"/>
      <c r="AO6" s="4"/>
      <c r="AP6" s="4"/>
      <c r="AQ6" s="4"/>
      <c r="AR6" s="4"/>
      <c r="AS6" s="4"/>
      <c r="AT6" s="79"/>
      <c r="AU6" s="79"/>
      <c r="AV6" s="4"/>
      <c r="AW6" s="4"/>
      <c r="AX6" s="4"/>
      <c r="AY6" s="4"/>
      <c r="AZ6" s="4"/>
      <c r="BA6" s="4"/>
      <c r="BB6" s="4"/>
      <c r="BC6" s="4"/>
      <c r="BD6" s="4"/>
      <c r="BE6" s="79"/>
      <c r="BF6" s="79"/>
      <c r="BG6" s="4"/>
      <c r="BH6" s="4"/>
      <c r="BI6" s="4"/>
      <c r="BJ6" s="4"/>
      <c r="BK6" s="4"/>
      <c r="BL6" s="4"/>
      <c r="BM6" s="4"/>
      <c r="BN6" s="4"/>
      <c r="BO6" s="4"/>
      <c r="BP6" s="79"/>
      <c r="BQ6" s="79"/>
      <c r="BR6" s="4"/>
      <c r="BS6" s="4"/>
      <c r="BT6" s="4"/>
      <c r="BU6" s="4"/>
      <c r="BV6" s="4"/>
      <c r="BW6" s="4"/>
      <c r="BX6" s="4"/>
      <c r="BY6" s="4"/>
      <c r="BZ6" s="4"/>
      <c r="CA6" s="79"/>
      <c r="CB6" s="79"/>
      <c r="CC6" s="4"/>
      <c r="CD6" s="4"/>
      <c r="CE6" s="4"/>
      <c r="CF6" s="4"/>
      <c r="CG6" s="4"/>
      <c r="CH6" s="4"/>
      <c r="CI6" s="4"/>
      <c r="CJ6" s="4"/>
      <c r="CK6" s="4"/>
      <c r="CL6" s="79"/>
      <c r="CM6" s="79"/>
    </row>
    <row r="7" spans="1:91" ht="15.75" customHeight="1" x14ac:dyDescent="0.2">
      <c r="A7" s="4"/>
      <c r="B7" s="370" t="s">
        <v>147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"/>
      <c r="AL7" s="3"/>
      <c r="AM7" s="3"/>
      <c r="AN7" s="3"/>
      <c r="AO7" s="3"/>
      <c r="AP7" s="3"/>
      <c r="AQ7" s="3"/>
      <c r="AR7" s="3"/>
      <c r="AS7" s="3"/>
      <c r="AT7" s="138"/>
      <c r="AU7" s="138"/>
      <c r="AV7" s="3"/>
      <c r="AW7" s="3"/>
      <c r="AX7" s="3"/>
      <c r="AY7" s="3"/>
      <c r="AZ7" s="3"/>
      <c r="BA7" s="3"/>
      <c r="BB7" s="3"/>
      <c r="BC7" s="3"/>
      <c r="BD7" s="3"/>
      <c r="BE7" s="138"/>
      <c r="BF7" s="138"/>
      <c r="BG7" s="3"/>
      <c r="BH7" s="3"/>
      <c r="BI7" s="3"/>
      <c r="BJ7" s="3"/>
      <c r="BK7" s="3"/>
      <c r="BL7" s="3"/>
      <c r="BM7" s="3"/>
      <c r="BN7" s="3"/>
      <c r="BO7" s="3"/>
      <c r="BP7" s="138"/>
      <c r="BQ7" s="138"/>
      <c r="BR7" s="3"/>
      <c r="BS7" s="3"/>
      <c r="BT7" s="3"/>
      <c r="BU7" s="3"/>
      <c r="BV7" s="3"/>
      <c r="BW7" s="3"/>
      <c r="BX7" s="3"/>
      <c r="BY7" s="3"/>
      <c r="BZ7" s="3"/>
      <c r="CA7" s="138"/>
      <c r="CB7" s="138"/>
      <c r="CC7" s="3"/>
      <c r="CD7" s="3"/>
      <c r="CE7" s="3"/>
      <c r="CF7" s="3"/>
      <c r="CG7" s="3"/>
      <c r="CH7" s="3"/>
      <c r="CI7" s="3"/>
      <c r="CJ7" s="3"/>
      <c r="CK7" s="3"/>
      <c r="CL7" s="138"/>
      <c r="CM7" s="138"/>
    </row>
    <row r="8" spans="1:91" ht="15.75" customHeight="1" thickBot="1" x14ac:dyDescent="0.25">
      <c r="A8" s="172"/>
      <c r="B8" s="371" t="s">
        <v>238</v>
      </c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1"/>
      <c r="AH8" s="371"/>
      <c r="AI8" s="371"/>
      <c r="AJ8" s="371"/>
      <c r="AK8" s="163"/>
      <c r="AL8" s="163"/>
      <c r="AM8" s="163"/>
      <c r="AN8" s="163"/>
      <c r="AO8" s="163"/>
      <c r="AP8" s="163"/>
      <c r="AQ8" s="163"/>
      <c r="AR8" s="163"/>
      <c r="AS8" s="163"/>
      <c r="AT8" s="131"/>
      <c r="AU8" s="131"/>
      <c r="AV8" s="163"/>
      <c r="AW8" s="163"/>
      <c r="AX8" s="163"/>
      <c r="AY8" s="163"/>
      <c r="AZ8" s="163"/>
      <c r="BA8" s="163"/>
      <c r="BB8" s="163"/>
      <c r="BC8" s="163"/>
      <c r="BD8" s="163"/>
      <c r="BE8" s="131"/>
      <c r="BF8" s="131"/>
      <c r="BG8" s="163"/>
      <c r="BH8" s="163"/>
      <c r="BI8" s="163"/>
      <c r="BJ8" s="163"/>
      <c r="BK8" s="163"/>
      <c r="BL8" s="163"/>
      <c r="BM8" s="163"/>
      <c r="BN8" s="163"/>
      <c r="BO8" s="163"/>
      <c r="BP8" s="131"/>
      <c r="BQ8" s="131"/>
      <c r="BR8" s="163"/>
      <c r="BS8" s="163"/>
      <c r="BT8" s="163"/>
      <c r="BU8" s="163"/>
      <c r="BV8" s="163"/>
      <c r="BW8" s="163"/>
      <c r="BX8" s="163"/>
      <c r="BY8" s="163"/>
      <c r="BZ8" s="163"/>
      <c r="CA8" s="131"/>
      <c r="CB8" s="131"/>
      <c r="CC8" s="163"/>
      <c r="CD8" s="163"/>
      <c r="CE8" s="163"/>
      <c r="CF8" s="163"/>
      <c r="CG8" s="163"/>
      <c r="CH8" s="163"/>
      <c r="CI8" s="163"/>
      <c r="CJ8" s="163"/>
      <c r="CK8" s="163"/>
      <c r="CL8" s="131"/>
      <c r="CM8" s="131"/>
    </row>
    <row r="9" spans="1:91" ht="15" customHeight="1" thickTop="1" x14ac:dyDescent="0.2">
      <c r="A9" s="158"/>
      <c r="B9" s="345" t="s">
        <v>90</v>
      </c>
      <c r="C9" s="345" t="s">
        <v>91</v>
      </c>
      <c r="D9" s="345"/>
      <c r="E9" s="373" t="s">
        <v>19</v>
      </c>
      <c r="F9" s="373"/>
      <c r="G9" s="373"/>
      <c r="H9" s="373"/>
      <c r="I9" s="373"/>
      <c r="J9" s="373"/>
      <c r="K9" s="373"/>
      <c r="L9" s="373"/>
      <c r="M9" s="373"/>
      <c r="N9" s="373"/>
      <c r="O9" s="55"/>
      <c r="P9" s="373" t="s">
        <v>18</v>
      </c>
      <c r="Q9" s="373"/>
      <c r="R9" s="373"/>
      <c r="S9" s="373"/>
      <c r="T9" s="373"/>
      <c r="U9" s="373"/>
      <c r="V9" s="373"/>
      <c r="W9" s="373"/>
      <c r="X9" s="373"/>
      <c r="Y9" s="373"/>
      <c r="Z9" s="373"/>
      <c r="AA9" s="373" t="s">
        <v>17</v>
      </c>
      <c r="AB9" s="373"/>
      <c r="AC9" s="373"/>
      <c r="AD9" s="373"/>
      <c r="AE9" s="373"/>
      <c r="AF9" s="373"/>
      <c r="AG9" s="373"/>
      <c r="AH9" s="373"/>
      <c r="AI9" s="373"/>
      <c r="AJ9" s="373"/>
      <c r="AK9" s="55"/>
      <c r="AL9" s="373" t="s">
        <v>192</v>
      </c>
      <c r="AM9" s="373"/>
      <c r="AN9" s="373"/>
      <c r="AO9" s="373"/>
      <c r="AP9" s="373"/>
      <c r="AQ9" s="373"/>
      <c r="AR9" s="373"/>
      <c r="AS9" s="373"/>
      <c r="AT9" s="373"/>
      <c r="AU9" s="373"/>
      <c r="AV9" s="55"/>
      <c r="AW9" s="373" t="s">
        <v>16</v>
      </c>
      <c r="AX9" s="373"/>
      <c r="AY9" s="373"/>
      <c r="AZ9" s="373"/>
      <c r="BA9" s="373"/>
      <c r="BB9" s="373"/>
      <c r="BC9" s="373"/>
      <c r="BD9" s="373"/>
      <c r="BE9" s="373"/>
      <c r="BF9" s="373"/>
      <c r="BG9" s="55"/>
      <c r="BH9" s="373" t="s">
        <v>128</v>
      </c>
      <c r="BI9" s="373"/>
      <c r="BJ9" s="373"/>
      <c r="BK9" s="373"/>
      <c r="BL9" s="373"/>
      <c r="BM9" s="373"/>
      <c r="BN9" s="373"/>
      <c r="BO9" s="373"/>
      <c r="BP9" s="373"/>
      <c r="BQ9" s="373"/>
      <c r="BR9" s="55"/>
      <c r="BS9" s="373" t="s">
        <v>187</v>
      </c>
      <c r="BT9" s="373"/>
      <c r="BU9" s="373"/>
      <c r="BV9" s="373"/>
      <c r="BW9" s="373"/>
      <c r="BX9" s="373"/>
      <c r="BY9" s="373"/>
      <c r="BZ9" s="373"/>
      <c r="CA9" s="373"/>
      <c r="CB9" s="373"/>
      <c r="CC9" s="55"/>
      <c r="CD9" s="373" t="s">
        <v>188</v>
      </c>
      <c r="CE9" s="373"/>
      <c r="CF9" s="373"/>
      <c r="CG9" s="373"/>
      <c r="CH9" s="373"/>
      <c r="CI9" s="373"/>
      <c r="CJ9" s="373"/>
      <c r="CK9" s="373"/>
      <c r="CL9" s="373"/>
      <c r="CM9" s="373"/>
    </row>
    <row r="10" spans="1:91" ht="36" customHeight="1" x14ac:dyDescent="0.2">
      <c r="A10" s="145"/>
      <c r="B10" s="372"/>
      <c r="C10" s="372"/>
      <c r="D10" s="372"/>
      <c r="E10" s="386">
        <v>2008</v>
      </c>
      <c r="F10" s="386"/>
      <c r="G10" s="386">
        <v>2012</v>
      </c>
      <c r="H10" s="386"/>
      <c r="I10" s="213" t="s">
        <v>184</v>
      </c>
      <c r="J10" s="213" t="s">
        <v>29</v>
      </c>
      <c r="K10" s="375" t="s">
        <v>28</v>
      </c>
      <c r="L10" s="375" t="s">
        <v>146</v>
      </c>
      <c r="M10" s="376" t="s">
        <v>136</v>
      </c>
      <c r="N10" s="376" t="s">
        <v>86</v>
      </c>
      <c r="O10" s="140"/>
      <c r="P10" s="386">
        <v>2008</v>
      </c>
      <c r="Q10" s="386"/>
      <c r="R10" s="386">
        <v>2012</v>
      </c>
      <c r="S10" s="386"/>
      <c r="T10" s="213" t="s">
        <v>184</v>
      </c>
      <c r="U10" s="213" t="s">
        <v>29</v>
      </c>
      <c r="V10" s="375" t="s">
        <v>28</v>
      </c>
      <c r="W10" s="375" t="s">
        <v>146</v>
      </c>
      <c r="X10" s="376" t="s">
        <v>136</v>
      </c>
      <c r="Y10" s="376" t="s">
        <v>86</v>
      </c>
      <c r="Z10" s="139"/>
      <c r="AA10" s="386">
        <v>2008</v>
      </c>
      <c r="AB10" s="386"/>
      <c r="AC10" s="386">
        <v>2012</v>
      </c>
      <c r="AD10" s="386"/>
      <c r="AE10" s="213" t="s">
        <v>184</v>
      </c>
      <c r="AF10" s="213" t="s">
        <v>29</v>
      </c>
      <c r="AG10" s="375" t="s">
        <v>28</v>
      </c>
      <c r="AH10" s="375" t="s">
        <v>146</v>
      </c>
      <c r="AI10" s="376" t="s">
        <v>136</v>
      </c>
      <c r="AJ10" s="376" t="s">
        <v>86</v>
      </c>
      <c r="AK10" s="140"/>
      <c r="AL10" s="386">
        <v>2008</v>
      </c>
      <c r="AM10" s="386"/>
      <c r="AN10" s="386">
        <v>2012</v>
      </c>
      <c r="AO10" s="386"/>
      <c r="AP10" s="213" t="s">
        <v>184</v>
      </c>
      <c r="AQ10" s="213" t="s">
        <v>29</v>
      </c>
      <c r="AR10" s="375" t="s">
        <v>28</v>
      </c>
      <c r="AS10" s="375" t="s">
        <v>146</v>
      </c>
      <c r="AT10" s="376" t="s">
        <v>136</v>
      </c>
      <c r="AU10" s="376" t="s">
        <v>86</v>
      </c>
      <c r="AV10" s="140"/>
      <c r="AW10" s="386">
        <v>2008</v>
      </c>
      <c r="AX10" s="386"/>
      <c r="AY10" s="386">
        <v>2012</v>
      </c>
      <c r="AZ10" s="386"/>
      <c r="BA10" s="213" t="s">
        <v>184</v>
      </c>
      <c r="BB10" s="213" t="s">
        <v>29</v>
      </c>
      <c r="BC10" s="375" t="s">
        <v>28</v>
      </c>
      <c r="BD10" s="375" t="s">
        <v>146</v>
      </c>
      <c r="BE10" s="376" t="s">
        <v>136</v>
      </c>
      <c r="BF10" s="376" t="s">
        <v>86</v>
      </c>
      <c r="BG10" s="140"/>
      <c r="BH10" s="386">
        <v>2008</v>
      </c>
      <c r="BI10" s="386"/>
      <c r="BJ10" s="386">
        <v>2012</v>
      </c>
      <c r="BK10" s="386"/>
      <c r="BL10" s="213" t="s">
        <v>184</v>
      </c>
      <c r="BM10" s="213" t="s">
        <v>29</v>
      </c>
      <c r="BN10" s="375" t="s">
        <v>28</v>
      </c>
      <c r="BO10" s="375" t="s">
        <v>146</v>
      </c>
      <c r="BP10" s="376" t="s">
        <v>136</v>
      </c>
      <c r="BQ10" s="376" t="s">
        <v>86</v>
      </c>
      <c r="BR10" s="140"/>
      <c r="BS10" s="386">
        <v>2008</v>
      </c>
      <c r="BT10" s="386"/>
      <c r="BU10" s="386">
        <v>2012</v>
      </c>
      <c r="BV10" s="386"/>
      <c r="BW10" s="213" t="s">
        <v>184</v>
      </c>
      <c r="BX10" s="213" t="s">
        <v>29</v>
      </c>
      <c r="BY10" s="375" t="s">
        <v>28</v>
      </c>
      <c r="BZ10" s="375" t="s">
        <v>146</v>
      </c>
      <c r="CA10" s="376" t="s">
        <v>136</v>
      </c>
      <c r="CB10" s="376" t="s">
        <v>86</v>
      </c>
      <c r="CC10" s="140"/>
      <c r="CD10" s="386">
        <v>2008</v>
      </c>
      <c r="CE10" s="386"/>
      <c r="CF10" s="386">
        <v>2012</v>
      </c>
      <c r="CG10" s="386"/>
      <c r="CH10" s="213" t="s">
        <v>184</v>
      </c>
      <c r="CI10" s="213" t="s">
        <v>29</v>
      </c>
      <c r="CJ10" s="375" t="s">
        <v>28</v>
      </c>
      <c r="CK10" s="375" t="s">
        <v>146</v>
      </c>
      <c r="CL10" s="376" t="s">
        <v>136</v>
      </c>
      <c r="CM10" s="376" t="s">
        <v>86</v>
      </c>
    </row>
    <row r="11" spans="1:91" ht="39" thickBot="1" x14ac:dyDescent="0.25">
      <c r="A11" s="160"/>
      <c r="B11" s="346"/>
      <c r="C11" s="310">
        <v>2008</v>
      </c>
      <c r="D11" s="310">
        <v>2012</v>
      </c>
      <c r="E11" s="160" t="s">
        <v>77</v>
      </c>
      <c r="F11" s="160" t="s">
        <v>205</v>
      </c>
      <c r="G11" s="160" t="s">
        <v>77</v>
      </c>
      <c r="H11" s="274" t="s">
        <v>205</v>
      </c>
      <c r="I11" s="349" t="s">
        <v>191</v>
      </c>
      <c r="J11" s="349"/>
      <c r="K11" s="365"/>
      <c r="L11" s="365"/>
      <c r="M11" s="367"/>
      <c r="N11" s="367"/>
      <c r="O11" s="140"/>
      <c r="P11" s="160" t="s">
        <v>77</v>
      </c>
      <c r="Q11" s="274" t="s">
        <v>205</v>
      </c>
      <c r="R11" s="160" t="s">
        <v>77</v>
      </c>
      <c r="S11" s="274" t="s">
        <v>205</v>
      </c>
      <c r="T11" s="349" t="s">
        <v>191</v>
      </c>
      <c r="U11" s="349"/>
      <c r="V11" s="365"/>
      <c r="W11" s="365"/>
      <c r="X11" s="367"/>
      <c r="Y11" s="367"/>
      <c r="Z11" s="139"/>
      <c r="AA11" s="160" t="s">
        <v>77</v>
      </c>
      <c r="AB11" s="274" t="s">
        <v>205</v>
      </c>
      <c r="AC11" s="160" t="s">
        <v>77</v>
      </c>
      <c r="AD11" s="274" t="s">
        <v>205</v>
      </c>
      <c r="AE11" s="349" t="s">
        <v>191</v>
      </c>
      <c r="AF11" s="349"/>
      <c r="AG11" s="365"/>
      <c r="AH11" s="365"/>
      <c r="AI11" s="367"/>
      <c r="AJ11" s="367"/>
      <c r="AK11" s="140"/>
      <c r="AL11" s="160" t="s">
        <v>77</v>
      </c>
      <c r="AM11" s="274" t="s">
        <v>205</v>
      </c>
      <c r="AN11" s="160" t="s">
        <v>77</v>
      </c>
      <c r="AO11" s="274" t="s">
        <v>205</v>
      </c>
      <c r="AP11" s="349" t="s">
        <v>191</v>
      </c>
      <c r="AQ11" s="349"/>
      <c r="AR11" s="365"/>
      <c r="AS11" s="365"/>
      <c r="AT11" s="367"/>
      <c r="AU11" s="367"/>
      <c r="AV11" s="140"/>
      <c r="AW11" s="160" t="s">
        <v>77</v>
      </c>
      <c r="AX11" s="274" t="s">
        <v>205</v>
      </c>
      <c r="AY11" s="160" t="s">
        <v>77</v>
      </c>
      <c r="AZ11" s="274" t="s">
        <v>205</v>
      </c>
      <c r="BA11" s="349" t="s">
        <v>191</v>
      </c>
      <c r="BB11" s="349"/>
      <c r="BC11" s="365"/>
      <c r="BD11" s="365"/>
      <c r="BE11" s="367"/>
      <c r="BF11" s="367"/>
      <c r="BG11" s="140"/>
      <c r="BH11" s="160" t="s">
        <v>77</v>
      </c>
      <c r="BI11" s="274" t="s">
        <v>205</v>
      </c>
      <c r="BJ11" s="160" t="s">
        <v>77</v>
      </c>
      <c r="BK11" s="274" t="s">
        <v>205</v>
      </c>
      <c r="BL11" s="349" t="s">
        <v>191</v>
      </c>
      <c r="BM11" s="349"/>
      <c r="BN11" s="365"/>
      <c r="BO11" s="365"/>
      <c r="BP11" s="367"/>
      <c r="BQ11" s="367"/>
      <c r="BR11" s="140"/>
      <c r="BS11" s="160" t="s">
        <v>77</v>
      </c>
      <c r="BT11" s="274" t="s">
        <v>205</v>
      </c>
      <c r="BU11" s="160" t="s">
        <v>77</v>
      </c>
      <c r="BV11" s="274" t="s">
        <v>205</v>
      </c>
      <c r="BW11" s="349" t="s">
        <v>191</v>
      </c>
      <c r="BX11" s="349"/>
      <c r="BY11" s="365"/>
      <c r="BZ11" s="365"/>
      <c r="CA11" s="367"/>
      <c r="CB11" s="367"/>
      <c r="CC11" s="140"/>
      <c r="CD11" s="210" t="s">
        <v>77</v>
      </c>
      <c r="CE11" s="274" t="s">
        <v>205</v>
      </c>
      <c r="CF11" s="210" t="s">
        <v>77</v>
      </c>
      <c r="CG11" s="274" t="s">
        <v>205</v>
      </c>
      <c r="CH11" s="349" t="s">
        <v>191</v>
      </c>
      <c r="CI11" s="349"/>
      <c r="CJ11" s="365"/>
      <c r="CK11" s="365"/>
      <c r="CL11" s="367"/>
      <c r="CM11" s="367"/>
    </row>
    <row r="12" spans="1:91" x14ac:dyDescent="0.2">
      <c r="A12" s="53"/>
      <c r="B12" s="50" t="s">
        <v>67</v>
      </c>
      <c r="C12" s="291">
        <v>1156.675</v>
      </c>
      <c r="D12" s="291">
        <v>1238.279</v>
      </c>
      <c r="E12" s="286">
        <v>18.075345993041992</v>
      </c>
      <c r="F12" s="289">
        <v>0.7143247127532959</v>
      </c>
      <c r="G12" s="286">
        <v>15.317550659179688</v>
      </c>
      <c r="H12" s="289">
        <v>0.69601064920425415</v>
      </c>
      <c r="I12" s="286">
        <f t="shared" ref="I12:I43" si="0">-(E12-G12)</f>
        <v>-2.7577953338623047</v>
      </c>
      <c r="J12" s="323">
        <f t="shared" ref="J12:J43" si="1">SQRT(F12*F12+H12*H12)</f>
        <v>0.99734177645168665</v>
      </c>
      <c r="K12" s="320">
        <f t="shared" ref="K12:K43" si="2">I12/J12</f>
        <v>-2.765145709301287</v>
      </c>
      <c r="L12" s="320">
        <f>IF(K12&gt;0,(1-NORMSDIST(K12)),(NORMSDIST(K12)))</f>
        <v>2.8448687176565813E-3</v>
      </c>
      <c r="M12" s="239" t="str">
        <f t="shared" ref="M12:M43" si="3">IF(L12&lt;0.05,  "Significativa","No significativa")</f>
        <v>Significativa</v>
      </c>
      <c r="N12" s="236" t="str">
        <f t="shared" ref="N12:N43" si="4">IF(M12="Significativa",IF(I12&lt;0,"Disminución","Aumento"),"Sin cambio")</f>
        <v>Disminución</v>
      </c>
      <c r="O12" s="53"/>
      <c r="P12" s="286">
        <v>23.194587707519531</v>
      </c>
      <c r="Q12" s="287">
        <v>1.1109482049942017</v>
      </c>
      <c r="R12" s="286">
        <v>14.758305549621582</v>
      </c>
      <c r="S12" s="287">
        <v>0.74037718772888184</v>
      </c>
      <c r="T12" s="283">
        <f t="shared" ref="T12:T43" si="5">-(P12-R12)</f>
        <v>-8.4362821578979492</v>
      </c>
      <c r="U12" s="312">
        <f t="shared" ref="U12:U43" si="6">SQRT(Q12*Q12+S12*S12)</f>
        <v>1.3350521691264228</v>
      </c>
      <c r="V12" s="312">
        <f t="shared" ref="V12:V43" si="7">T12/U12</f>
        <v>-6.3190655413998851</v>
      </c>
      <c r="W12" s="315">
        <f>IF(V12&gt;0,(1-NORMSDIST(V12)),(NORMSDIST(V12)))</f>
        <v>1.3157483024983396E-10</v>
      </c>
      <c r="X12" s="122" t="str">
        <f t="shared" ref="X12:X43" si="8">IF(W12&lt;0.05,  "Significativa","No significativa")</f>
        <v>Significativa</v>
      </c>
      <c r="Y12" s="64" t="str">
        <f t="shared" ref="Y12:Y43" si="9">IF(X12="Significativa",IF(T12&lt;0,"Disminución","Aumento"),"Sin cambio")</f>
        <v>Disminución</v>
      </c>
      <c r="Z12" s="53"/>
      <c r="AA12" s="286">
        <v>55.320636749267578</v>
      </c>
      <c r="AB12" s="287">
        <v>1.6091581583023071</v>
      </c>
      <c r="AC12" s="286">
        <v>47.629409790039062</v>
      </c>
      <c r="AD12" s="287">
        <v>1.4576734304428101</v>
      </c>
      <c r="AE12" s="283">
        <f t="shared" ref="AE12:AE43" si="10">-(AA12-AC12)</f>
        <v>-7.6912269592285156</v>
      </c>
      <c r="AF12" s="312">
        <f t="shared" ref="AF12:AF43" si="11">SQRT(AB12*AB12+AD12*AD12)</f>
        <v>2.1712212711397663</v>
      </c>
      <c r="AG12" s="312">
        <f t="shared" ref="AG12:AG43" si="12">AE12/AF12</f>
        <v>-3.542350593862349</v>
      </c>
      <c r="AH12" s="315">
        <f>IF(AG12&gt;0,(1-NORMSDIST(AG12)),(NORMSDIST(AG12)))</f>
        <v>1.9828900274960278E-4</v>
      </c>
      <c r="AI12" s="122" t="str">
        <f t="shared" ref="AI12:AI43" si="13">IF(AH12&lt;0.05,  "Significativa","No significativa")</f>
        <v>Significativa</v>
      </c>
      <c r="AJ12" s="64" t="str">
        <f t="shared" ref="AJ12:AJ43" si="14">IF(AI12="Significativa",IF(AE12&lt;0,"Disminución","Aumento"),"Sin cambio")</f>
        <v>Disminución</v>
      </c>
      <c r="AK12" s="53"/>
      <c r="AL12" s="286">
        <v>7.9763979911804199</v>
      </c>
      <c r="AM12" s="287">
        <v>1.3296205997467041</v>
      </c>
      <c r="AN12" s="286">
        <v>4.9354791641235352</v>
      </c>
      <c r="AO12" s="287">
        <v>0.77870327234268188</v>
      </c>
      <c r="AP12" s="283">
        <f t="shared" ref="AP12:AP43" si="15">-(AL12-AN12)</f>
        <v>-3.0409188270568848</v>
      </c>
      <c r="AQ12" s="312">
        <f t="shared" ref="AQ12:AQ43" si="16">SQRT(AM12*AM12+AO12*AO12)</f>
        <v>1.5408665502333374</v>
      </c>
      <c r="AR12" s="312">
        <f t="shared" ref="AR12:AR43" si="17">AP12/AQ12</f>
        <v>-1.9735121296496381</v>
      </c>
      <c r="AS12" s="315">
        <f>IF(AR12&gt;0,(1-NORMSDIST(AR12)),(NORMSDIST(AR12)))</f>
        <v>2.4218621995455762E-2</v>
      </c>
      <c r="AT12" s="122" t="str">
        <f t="shared" ref="AT12:AT43" si="18">IF(AS12&lt;0.05,  "Significativa","No significativa")</f>
        <v>Significativa</v>
      </c>
      <c r="AU12" s="64" t="str">
        <f t="shared" ref="AU12:AU43" si="19">IF(AT12="Significativa",IF(AP12&lt;0,"Disminución","Aumento"),"Sin cambio")</f>
        <v>Disminución</v>
      </c>
      <c r="AV12" s="53"/>
      <c r="AW12" s="286">
        <v>2.9519095420837402</v>
      </c>
      <c r="AX12" s="287">
        <v>0.72742152214050293</v>
      </c>
      <c r="AY12" s="286">
        <v>2.4391109943389893</v>
      </c>
      <c r="AZ12" s="287">
        <v>0.78975909948348999</v>
      </c>
      <c r="BA12" s="283">
        <f t="shared" ref="BA12:BA43" si="20">-(AW12-AY12)</f>
        <v>-0.51279854774475098</v>
      </c>
      <c r="BB12" s="312">
        <f t="shared" ref="BB12:BB43" si="21">SQRT(AX12*AX12+AZ12*AZ12)</f>
        <v>1.0737138846499934</v>
      </c>
      <c r="BC12" s="312">
        <f t="shared" ref="BC12:BC43" si="22">BA12/BB12</f>
        <v>-0.47759329098357683</v>
      </c>
      <c r="BD12" s="315">
        <f>IF(BC12&gt;0,(1-NORMSDIST(BC12)),(NORMSDIST(BC12)))</f>
        <v>0.3164698534616755</v>
      </c>
      <c r="BE12" s="122" t="str">
        <f t="shared" ref="BE12:BE43" si="23">IF(BD12&lt;0.05,  "Significativa","No significativa")</f>
        <v>No significativa</v>
      </c>
      <c r="BF12" s="64" t="str">
        <f t="shared" ref="BF12:BF43" si="24">IF(BE12="Significativa",IF(BA12&lt;0,"Disminución","Aumento"),"Sin cambio")</f>
        <v>Sin cambio</v>
      </c>
      <c r="BG12" s="53"/>
      <c r="BH12" s="286">
        <v>20.111440658569336</v>
      </c>
      <c r="BI12" s="287">
        <v>1.6013575792312622</v>
      </c>
      <c r="BJ12" s="286">
        <v>21.508157730102539</v>
      </c>
      <c r="BK12" s="287">
        <v>1.2447723150253296</v>
      </c>
      <c r="BL12" s="283">
        <f t="shared" ref="BL12:BL43" si="25">-(BH12-BJ12)</f>
        <v>1.3967170715332031</v>
      </c>
      <c r="BM12" s="312">
        <f t="shared" ref="BM12:BM43" si="26">SQRT(BI12*BI12+BK12*BK12)</f>
        <v>2.0282515161623635</v>
      </c>
      <c r="BN12" s="312">
        <f t="shared" ref="BN12:BN43" si="27">BL12/BM12</f>
        <v>0.68863109944861223</v>
      </c>
      <c r="BO12" s="315">
        <f>IF(BN12&gt;0,(1-NORMSDIST(BN12)),(NORMSDIST(BN12)))</f>
        <v>0.24552772254990884</v>
      </c>
      <c r="BP12" s="122" t="str">
        <f t="shared" ref="BP12:BP43" si="28">IF(BO12&lt;0.05,  "Significativa","No significativa")</f>
        <v>No significativa</v>
      </c>
      <c r="BQ12" s="64" t="str">
        <f t="shared" ref="BQ12:BQ43" si="29">IF(BP12="Significativa",IF(BL12&lt;0,"Disminución","Aumento"),"Sin cambio")</f>
        <v>Sin cambio</v>
      </c>
      <c r="BR12" s="53"/>
      <c r="BS12" s="286">
        <v>14.051483154296875</v>
      </c>
      <c r="BT12" s="287">
        <v>1.2214124202728271</v>
      </c>
      <c r="BU12" s="286">
        <v>14.862886428833008</v>
      </c>
      <c r="BV12" s="287">
        <v>1.0349409580230713</v>
      </c>
      <c r="BW12" s="283">
        <f t="shared" ref="BW12:BW43" si="30">-(BS12-BU12)</f>
        <v>0.81140327453613281</v>
      </c>
      <c r="BX12" s="312">
        <f t="shared" ref="BX12:BX43" si="31">SQRT(BT12*BT12+BV12*BV12)</f>
        <v>1.6009219490626136</v>
      </c>
      <c r="BY12" s="312">
        <f t="shared" ref="BY12:BY43" si="32">BW12/BX12</f>
        <v>0.50683499905241036</v>
      </c>
      <c r="BZ12" s="315">
        <f>IF(BY12&gt;0,(1-NORMSDIST(BY12)),(NORMSDIST(BY12)))</f>
        <v>0.30613529843704734</v>
      </c>
      <c r="CA12" s="122" t="str">
        <f t="shared" ref="CA12:CA43" si="33">IF(BZ12&lt;0.05,  "Significativa","No significativa")</f>
        <v>No significativa</v>
      </c>
      <c r="CB12" s="64" t="str">
        <f t="shared" ref="CB12:CB43" si="34">IF(CA12="Significativa",IF(BW12&lt;0,"Disminución","Aumento"),"Sin cambio")</f>
        <v>Sin cambio</v>
      </c>
      <c r="CC12" s="53"/>
      <c r="CD12" s="286">
        <v>45.330539703369141</v>
      </c>
      <c r="CE12" s="287">
        <v>1.9493099451065063</v>
      </c>
      <c r="CF12" s="286">
        <v>47.888236999511719</v>
      </c>
      <c r="CG12" s="287">
        <v>1.4881255626678467</v>
      </c>
      <c r="CH12" s="283">
        <f t="shared" ref="CH12:CH43" si="35">-(CD12-CF12)</f>
        <v>2.5576972961425781</v>
      </c>
      <c r="CI12" s="312">
        <f t="shared" ref="CI12:CI43" si="36">SQRT(CE12*CE12+CG12*CG12)</f>
        <v>2.4524124759829098</v>
      </c>
      <c r="CJ12" s="312">
        <f t="shared" ref="CJ12:CJ43" si="37">CH12/CI12</f>
        <v>1.0429311223910125</v>
      </c>
      <c r="CK12" s="315">
        <f>IF(CJ12&gt;0,(1-NORMSDIST(CJ12)),(NORMSDIST(CJ12)))</f>
        <v>0.14849009710088235</v>
      </c>
      <c r="CL12" s="122" t="str">
        <f t="shared" ref="CL12:CL43" si="38">IF(CK12&lt;0.05,  "Significativa","No significativa")</f>
        <v>No significativa</v>
      </c>
      <c r="CM12" s="64" t="str">
        <f t="shared" ref="CM12:CM43" si="39">IF(CL12="Significativa",IF(CH12&lt;0,"Disminución","Aumento"),"Sin cambio")</f>
        <v>Sin cambio</v>
      </c>
    </row>
    <row r="13" spans="1:91" x14ac:dyDescent="0.2">
      <c r="A13" s="53"/>
      <c r="B13" s="50" t="s">
        <v>66</v>
      </c>
      <c r="C13" s="291">
        <v>3118.6750000000002</v>
      </c>
      <c r="D13" s="291">
        <v>3343.7930000000001</v>
      </c>
      <c r="E13" s="286">
        <v>17.952077865600586</v>
      </c>
      <c r="F13" s="289">
        <v>0.73713177442550659</v>
      </c>
      <c r="G13" s="286">
        <v>14.61313533782959</v>
      </c>
      <c r="H13" s="289">
        <v>0.94753539562225342</v>
      </c>
      <c r="I13" s="286">
        <f t="shared" si="0"/>
        <v>-3.3389425277709961</v>
      </c>
      <c r="J13" s="323">
        <f t="shared" si="1"/>
        <v>1.2004943060359412</v>
      </c>
      <c r="K13" s="320">
        <f t="shared" si="2"/>
        <v>-2.7813064260140128</v>
      </c>
      <c r="L13" s="320">
        <f t="shared" ref="L13:L43" si="40">IF(K13&gt;0,(1-NORMSDIST(K13)),(NORMSDIST(K13)))</f>
        <v>2.7070303782375637E-3</v>
      </c>
      <c r="M13" s="239" t="str">
        <f t="shared" si="3"/>
        <v>Significativa</v>
      </c>
      <c r="N13" s="236" t="str">
        <f t="shared" si="4"/>
        <v>Disminución</v>
      </c>
      <c r="O13" s="53"/>
      <c r="P13" s="286">
        <v>32.589000701904297</v>
      </c>
      <c r="Q13" s="287">
        <v>1.3200265169143677</v>
      </c>
      <c r="R13" s="286">
        <v>22.318246841430664</v>
      </c>
      <c r="S13" s="287">
        <v>1.0614798069000244</v>
      </c>
      <c r="T13" s="283">
        <f t="shared" si="5"/>
        <v>-10.270753860473633</v>
      </c>
      <c r="U13" s="312">
        <f t="shared" si="6"/>
        <v>1.6938740761383624</v>
      </c>
      <c r="V13" s="312">
        <f t="shared" si="7"/>
        <v>-6.0634695371739529</v>
      </c>
      <c r="W13" s="315">
        <f t="shared" ref="W13:W43" si="41">IF(V13&gt;0,(1-NORMSDIST(V13)),(NORMSDIST(V13)))</f>
        <v>6.6608011466337279E-10</v>
      </c>
      <c r="X13" s="122" t="str">
        <f t="shared" si="8"/>
        <v>Significativa</v>
      </c>
      <c r="Y13" s="64" t="str">
        <f t="shared" si="9"/>
        <v>Disminución</v>
      </c>
      <c r="Z13" s="53"/>
      <c r="AA13" s="286">
        <v>55.098499298095703</v>
      </c>
      <c r="AB13" s="287">
        <v>1.3274955749511719</v>
      </c>
      <c r="AC13" s="286">
        <v>55.706768035888672</v>
      </c>
      <c r="AD13" s="287">
        <v>1.532575249671936</v>
      </c>
      <c r="AE13" s="283">
        <f t="shared" si="10"/>
        <v>0.60826873779296875</v>
      </c>
      <c r="AF13" s="312">
        <f t="shared" si="11"/>
        <v>2.0275678527294567</v>
      </c>
      <c r="AG13" s="312">
        <f t="shared" si="12"/>
        <v>0.29999920198682078</v>
      </c>
      <c r="AH13" s="315">
        <f t="shared" ref="AH13:AH43" si="42">IF(AG13&gt;0,(1-NORMSDIST(AG13)),(NORMSDIST(AG13)))</f>
        <v>0.38208888216358694</v>
      </c>
      <c r="AI13" s="122" t="str">
        <f t="shared" si="13"/>
        <v>No significativa</v>
      </c>
      <c r="AJ13" s="64" t="str">
        <f t="shared" si="14"/>
        <v>Sin cambio</v>
      </c>
      <c r="AK13" s="53"/>
      <c r="AL13" s="286">
        <v>8.0024690628051758</v>
      </c>
      <c r="AM13" s="287">
        <v>1.2242738008499146</v>
      </c>
      <c r="AN13" s="286">
        <v>8.0746927261352539</v>
      </c>
      <c r="AO13" s="287">
        <v>1.1223163604736328</v>
      </c>
      <c r="AP13" s="283">
        <f t="shared" si="15"/>
        <v>7.2223663330078125E-2</v>
      </c>
      <c r="AQ13" s="312">
        <f t="shared" si="16"/>
        <v>1.6608553074949899</v>
      </c>
      <c r="AR13" s="312">
        <f t="shared" si="17"/>
        <v>4.3485825046981702E-2</v>
      </c>
      <c r="AS13" s="315">
        <f t="shared" ref="AS13:AS43" si="43">IF(AR13&gt;0,(1-NORMSDIST(AR13)),(NORMSDIST(AR13)))</f>
        <v>0.48265713190581194</v>
      </c>
      <c r="AT13" s="122" t="str">
        <f t="shared" si="18"/>
        <v>No significativa</v>
      </c>
      <c r="AU13" s="64" t="str">
        <f t="shared" si="19"/>
        <v>Sin cambio</v>
      </c>
      <c r="AV13" s="53"/>
      <c r="AW13" s="286">
        <v>6.7382464408874512</v>
      </c>
      <c r="AX13" s="287">
        <v>1.2498053312301636</v>
      </c>
      <c r="AY13" s="286">
        <v>4.2337250709533691</v>
      </c>
      <c r="AZ13" s="287">
        <v>1.0207566022872925</v>
      </c>
      <c r="BA13" s="283">
        <f t="shared" si="20"/>
        <v>-2.504521369934082</v>
      </c>
      <c r="BB13" s="312">
        <f t="shared" si="21"/>
        <v>1.6136782229070443</v>
      </c>
      <c r="BC13" s="312">
        <f t="shared" si="22"/>
        <v>-1.5520574885259231</v>
      </c>
      <c r="BD13" s="315">
        <f t="shared" ref="BD13:BD43" si="44">IF(BC13&gt;0,(1-NORMSDIST(BC13)),(NORMSDIST(BC13)))</f>
        <v>6.0324234338323596E-2</v>
      </c>
      <c r="BE13" s="122" t="str">
        <f t="shared" si="23"/>
        <v>No significativa</v>
      </c>
      <c r="BF13" s="64" t="str">
        <f t="shared" si="24"/>
        <v>Sin cambio</v>
      </c>
      <c r="BG13" s="53"/>
      <c r="BH13" s="286">
        <v>14.132027626037598</v>
      </c>
      <c r="BI13" s="287">
        <v>1.2312517166137695</v>
      </c>
      <c r="BJ13" s="286">
        <v>15.248012542724609</v>
      </c>
      <c r="BK13" s="287">
        <v>1.2080392837524414</v>
      </c>
      <c r="BL13" s="283">
        <f t="shared" si="25"/>
        <v>1.1159849166870117</v>
      </c>
      <c r="BM13" s="312">
        <f t="shared" si="26"/>
        <v>1.724917302583943</v>
      </c>
      <c r="BN13" s="312">
        <f t="shared" si="27"/>
        <v>0.64697879429654703</v>
      </c>
      <c r="BO13" s="315">
        <f t="shared" ref="BO13:BO43" si="45">IF(BN13&gt;0,(1-NORMSDIST(BN13)),(NORMSDIST(BN13)))</f>
        <v>0.25882283397844685</v>
      </c>
      <c r="BP13" s="122" t="str">
        <f t="shared" si="28"/>
        <v>No significativa</v>
      </c>
      <c r="BQ13" s="64" t="str">
        <f t="shared" si="29"/>
        <v>Sin cambio</v>
      </c>
      <c r="BR13" s="53"/>
      <c r="BS13" s="286">
        <v>7.5960464477539062</v>
      </c>
      <c r="BT13" s="287">
        <v>0.8076968789100647</v>
      </c>
      <c r="BU13" s="286">
        <v>10.919904708862305</v>
      </c>
      <c r="BV13" s="287">
        <v>0.98809236288070679</v>
      </c>
      <c r="BW13" s="283">
        <f t="shared" si="30"/>
        <v>3.3238582611083984</v>
      </c>
      <c r="BX13" s="312">
        <f t="shared" si="31"/>
        <v>1.2762056126597461</v>
      </c>
      <c r="BY13" s="312">
        <f t="shared" si="32"/>
        <v>2.6044849106885919</v>
      </c>
      <c r="BZ13" s="315">
        <f t="shared" ref="BZ13:BZ43" si="46">IF(BY13&gt;0,(1-NORMSDIST(BY13)),(NORMSDIST(BY13)))</f>
        <v>4.6006236234126252E-3</v>
      </c>
      <c r="CA13" s="122" t="str">
        <f t="shared" si="33"/>
        <v>Significativa</v>
      </c>
      <c r="CB13" s="64" t="str">
        <f t="shared" si="34"/>
        <v>Aumento</v>
      </c>
      <c r="CC13" s="53"/>
      <c r="CD13" s="286">
        <v>31.367486953735352</v>
      </c>
      <c r="CE13" s="287">
        <v>1.5744199752807617</v>
      </c>
      <c r="CF13" s="286">
        <v>38.821540832519531</v>
      </c>
      <c r="CG13" s="287">
        <v>1.519402027130127</v>
      </c>
      <c r="CH13" s="283">
        <f t="shared" si="35"/>
        <v>7.4540538787841797</v>
      </c>
      <c r="CI13" s="312">
        <f t="shared" si="36"/>
        <v>2.1880084046022796</v>
      </c>
      <c r="CJ13" s="312">
        <f t="shared" si="37"/>
        <v>3.4067757066678745</v>
      </c>
      <c r="CK13" s="315">
        <f t="shared" ref="CK13:CK43" si="47">IF(CJ13&gt;0,(1-NORMSDIST(CJ13)),(NORMSDIST(CJ13)))</f>
        <v>3.2867560998250944E-4</v>
      </c>
      <c r="CL13" s="122" t="str">
        <f t="shared" si="38"/>
        <v>Significativa</v>
      </c>
      <c r="CM13" s="64" t="str">
        <f t="shared" si="39"/>
        <v>Aumento</v>
      </c>
    </row>
    <row r="14" spans="1:91" x14ac:dyDescent="0.2">
      <c r="A14" s="53"/>
      <c r="B14" s="50" t="s">
        <v>65</v>
      </c>
      <c r="C14" s="291">
        <v>611.08600000000001</v>
      </c>
      <c r="D14" s="291">
        <v>701.79399999999998</v>
      </c>
      <c r="E14" s="286">
        <v>16.566900253295898</v>
      </c>
      <c r="F14" s="289">
        <v>0.9674333930015564</v>
      </c>
      <c r="G14" s="286">
        <v>15.687651634216309</v>
      </c>
      <c r="H14" s="289">
        <v>0.95433527231216431</v>
      </c>
      <c r="I14" s="286">
        <f t="shared" si="0"/>
        <v>-0.87924861907958984</v>
      </c>
      <c r="J14" s="323">
        <f t="shared" si="1"/>
        <v>1.3589272172834117</v>
      </c>
      <c r="K14" s="320">
        <f t="shared" si="2"/>
        <v>-0.64701671134180971</v>
      </c>
      <c r="L14" s="320">
        <f t="shared" si="40"/>
        <v>0.25881056395493718</v>
      </c>
      <c r="M14" s="239" t="str">
        <f t="shared" si="3"/>
        <v>No significativa</v>
      </c>
      <c r="N14" s="236" t="str">
        <f t="shared" si="4"/>
        <v>Sin cambio</v>
      </c>
      <c r="O14" s="53"/>
      <c r="P14" s="286">
        <v>25.190397262573242</v>
      </c>
      <c r="Q14" s="287">
        <v>1.7354341745376587</v>
      </c>
      <c r="R14" s="286">
        <v>15.126946449279785</v>
      </c>
      <c r="S14" s="287">
        <v>1.1516721248626709</v>
      </c>
      <c r="T14" s="283">
        <f t="shared" si="5"/>
        <v>-10.063450813293457</v>
      </c>
      <c r="U14" s="312">
        <f t="shared" si="6"/>
        <v>2.0828059096658298</v>
      </c>
      <c r="V14" s="312">
        <f t="shared" si="7"/>
        <v>-4.8316795946234183</v>
      </c>
      <c r="W14" s="315">
        <f t="shared" si="41"/>
        <v>6.7693006448033812E-7</v>
      </c>
      <c r="X14" s="122" t="str">
        <f t="shared" si="8"/>
        <v>Significativa</v>
      </c>
      <c r="Y14" s="64" t="str">
        <f t="shared" si="9"/>
        <v>Disminución</v>
      </c>
      <c r="Z14" s="53"/>
      <c r="AA14" s="286">
        <v>51.450366973876953</v>
      </c>
      <c r="AB14" s="287">
        <v>1.7415205240249634</v>
      </c>
      <c r="AC14" s="286">
        <v>43.5224609375</v>
      </c>
      <c r="AD14" s="287">
        <v>1.6469941139221191</v>
      </c>
      <c r="AE14" s="283">
        <f t="shared" si="10"/>
        <v>-7.9279060363769531</v>
      </c>
      <c r="AF14" s="312">
        <f t="shared" si="11"/>
        <v>2.3969737893632233</v>
      </c>
      <c r="AG14" s="312">
        <f t="shared" si="12"/>
        <v>-3.3074646337635047</v>
      </c>
      <c r="AH14" s="315">
        <f t="shared" si="42"/>
        <v>4.7072299260759217E-4</v>
      </c>
      <c r="AI14" s="122" t="str">
        <f t="shared" si="13"/>
        <v>Significativa</v>
      </c>
      <c r="AJ14" s="64" t="str">
        <f t="shared" si="14"/>
        <v>Disminución</v>
      </c>
      <c r="AK14" s="53"/>
      <c r="AL14" s="286">
        <v>14.687130928039551</v>
      </c>
      <c r="AM14" s="287">
        <v>1.7163863182067871</v>
      </c>
      <c r="AN14" s="286">
        <v>10.911179542541504</v>
      </c>
      <c r="AO14" s="287">
        <v>1.9259935617446899</v>
      </c>
      <c r="AP14" s="283">
        <f t="shared" si="15"/>
        <v>-3.7759513854980469</v>
      </c>
      <c r="AQ14" s="312">
        <f t="shared" si="16"/>
        <v>2.579812627538955</v>
      </c>
      <c r="AR14" s="312">
        <f t="shared" si="17"/>
        <v>-1.46365334644484</v>
      </c>
      <c r="AS14" s="315">
        <f t="shared" si="43"/>
        <v>7.1644344361575546E-2</v>
      </c>
      <c r="AT14" s="122" t="str">
        <f t="shared" si="18"/>
        <v>No significativa</v>
      </c>
      <c r="AU14" s="64" t="str">
        <f t="shared" si="19"/>
        <v>Sin cambio</v>
      </c>
      <c r="AV14" s="53"/>
      <c r="AW14" s="286">
        <v>10.215910911560059</v>
      </c>
      <c r="AX14" s="287">
        <v>1.73394775390625</v>
      </c>
      <c r="AY14" s="286">
        <v>5.6569309234619141</v>
      </c>
      <c r="AZ14" s="287">
        <v>1.3385970592498779</v>
      </c>
      <c r="BA14" s="283">
        <f t="shared" si="20"/>
        <v>-4.5589799880981445</v>
      </c>
      <c r="BB14" s="312">
        <f t="shared" si="21"/>
        <v>2.1905289088046636</v>
      </c>
      <c r="BC14" s="312">
        <f t="shared" si="22"/>
        <v>-2.0812233838931196</v>
      </c>
      <c r="BD14" s="315">
        <f t="shared" si="44"/>
        <v>1.8706732070729228E-2</v>
      </c>
      <c r="BE14" s="122" t="str">
        <f t="shared" si="23"/>
        <v>Significativa</v>
      </c>
      <c r="BF14" s="64" t="str">
        <f t="shared" si="24"/>
        <v>Disminución</v>
      </c>
      <c r="BG14" s="53"/>
      <c r="BH14" s="286">
        <v>15.415670394897461</v>
      </c>
      <c r="BI14" s="287">
        <v>1.8492202758789062</v>
      </c>
      <c r="BJ14" s="286">
        <v>21.888900756835937</v>
      </c>
      <c r="BK14" s="287">
        <v>1.2542920112609863</v>
      </c>
      <c r="BL14" s="283">
        <f t="shared" si="25"/>
        <v>6.4732303619384766</v>
      </c>
      <c r="BM14" s="312">
        <f t="shared" si="26"/>
        <v>2.2344717671599228</v>
      </c>
      <c r="BN14" s="312">
        <f t="shared" si="27"/>
        <v>2.8969846283473686</v>
      </c>
      <c r="BO14" s="315">
        <f t="shared" si="45"/>
        <v>1.8838410784196569E-3</v>
      </c>
      <c r="BP14" s="122" t="str">
        <f t="shared" si="28"/>
        <v>Significativa</v>
      </c>
      <c r="BQ14" s="64" t="str">
        <f t="shared" si="29"/>
        <v>Aumento</v>
      </c>
      <c r="BR14" s="53"/>
      <c r="BS14" s="286">
        <v>7.6706061363220215</v>
      </c>
      <c r="BT14" s="287">
        <v>1.1138615608215332</v>
      </c>
      <c r="BU14" s="286">
        <v>13.054400444030762</v>
      </c>
      <c r="BV14" s="287">
        <v>1.3876829147338867</v>
      </c>
      <c r="BW14" s="283">
        <f t="shared" si="30"/>
        <v>5.3837943077087402</v>
      </c>
      <c r="BX14" s="312">
        <f t="shared" si="31"/>
        <v>1.7794244711479377</v>
      </c>
      <c r="BY14" s="312">
        <f t="shared" si="32"/>
        <v>3.0255818074905765</v>
      </c>
      <c r="BZ14" s="315">
        <f t="shared" si="46"/>
        <v>1.2407763169542951E-3</v>
      </c>
      <c r="CA14" s="122" t="str">
        <f t="shared" si="33"/>
        <v>Significativa</v>
      </c>
      <c r="CB14" s="64" t="str">
        <f t="shared" si="34"/>
        <v>Aumento</v>
      </c>
      <c r="CC14" s="53"/>
      <c r="CD14" s="286">
        <v>26.042160034179688</v>
      </c>
      <c r="CE14" s="287">
        <v>2.3136093616485596</v>
      </c>
      <c r="CF14" s="286">
        <v>38.023979187011719</v>
      </c>
      <c r="CG14" s="287">
        <v>2.023165225982666</v>
      </c>
      <c r="CH14" s="283">
        <f t="shared" si="35"/>
        <v>11.981819152832031</v>
      </c>
      <c r="CI14" s="312">
        <f t="shared" si="36"/>
        <v>3.0734322523741024</v>
      </c>
      <c r="CJ14" s="312">
        <f t="shared" si="37"/>
        <v>3.8985141590729904</v>
      </c>
      <c r="CK14" s="315">
        <f t="shared" si="47"/>
        <v>4.8392371216454677E-5</v>
      </c>
      <c r="CL14" s="122" t="str">
        <f t="shared" si="38"/>
        <v>Significativa</v>
      </c>
      <c r="CM14" s="64" t="str">
        <f t="shared" si="39"/>
        <v>Aumento</v>
      </c>
    </row>
    <row r="15" spans="1:91" x14ac:dyDescent="0.2">
      <c r="A15" s="53"/>
      <c r="B15" s="50" t="s">
        <v>64</v>
      </c>
      <c r="C15" s="291">
        <v>813.53599999999994</v>
      </c>
      <c r="D15" s="291">
        <v>868.47500000000002</v>
      </c>
      <c r="E15" s="286">
        <v>22.851354598999023</v>
      </c>
      <c r="F15" s="289">
        <v>0.87888509035110474</v>
      </c>
      <c r="G15" s="286">
        <v>19.234981536865234</v>
      </c>
      <c r="H15" s="289">
        <v>0.75136232376098633</v>
      </c>
      <c r="I15" s="286">
        <f t="shared" si="0"/>
        <v>-3.6163730621337891</v>
      </c>
      <c r="J15" s="323">
        <f t="shared" si="1"/>
        <v>1.1562803914314983</v>
      </c>
      <c r="K15" s="320">
        <f t="shared" si="2"/>
        <v>-3.1275917925553047</v>
      </c>
      <c r="L15" s="320">
        <f t="shared" si="40"/>
        <v>8.8122387785922009E-4</v>
      </c>
      <c r="M15" s="239" t="str">
        <f t="shared" si="3"/>
        <v>Significativa</v>
      </c>
      <c r="N15" s="236" t="str">
        <f t="shared" si="4"/>
        <v>Disminución</v>
      </c>
      <c r="O15" s="53"/>
      <c r="P15" s="286">
        <v>23.284034729003906</v>
      </c>
      <c r="Q15" s="287">
        <v>1.366741418838501</v>
      </c>
      <c r="R15" s="286">
        <v>12.193326950073242</v>
      </c>
      <c r="S15" s="287">
        <v>0.72889351844787598</v>
      </c>
      <c r="T15" s="283">
        <f t="shared" si="5"/>
        <v>-11.090707778930664</v>
      </c>
      <c r="U15" s="312">
        <f t="shared" si="6"/>
        <v>1.5489570256156246</v>
      </c>
      <c r="V15" s="312">
        <f t="shared" si="7"/>
        <v>-7.1601132862435106</v>
      </c>
      <c r="W15" s="315">
        <f t="shared" si="41"/>
        <v>4.0305208760885072E-13</v>
      </c>
      <c r="X15" s="122" t="str">
        <f t="shared" si="8"/>
        <v>Significativa</v>
      </c>
      <c r="Y15" s="64" t="str">
        <f t="shared" si="9"/>
        <v>Disminución</v>
      </c>
      <c r="Z15" s="53"/>
      <c r="AA15" s="286">
        <v>61.900890350341797</v>
      </c>
      <c r="AB15" s="287">
        <v>1.5042598247528076</v>
      </c>
      <c r="AC15" s="286">
        <v>61.041595458984375</v>
      </c>
      <c r="AD15" s="287">
        <v>1.4019883871078491</v>
      </c>
      <c r="AE15" s="283">
        <f t="shared" si="10"/>
        <v>-0.85929489135742188</v>
      </c>
      <c r="AF15" s="312">
        <f t="shared" si="11"/>
        <v>2.0562998463139115</v>
      </c>
      <c r="AG15" s="312">
        <f t="shared" si="12"/>
        <v>-0.41788404200767676</v>
      </c>
      <c r="AH15" s="315">
        <f t="shared" si="42"/>
        <v>0.33801595027467063</v>
      </c>
      <c r="AI15" s="122" t="str">
        <f t="shared" si="13"/>
        <v>No significativa</v>
      </c>
      <c r="AJ15" s="64" t="str">
        <f t="shared" si="14"/>
        <v>Sin cambio</v>
      </c>
      <c r="AK15" s="53"/>
      <c r="AL15" s="286">
        <v>25.151315689086914</v>
      </c>
      <c r="AM15" s="287">
        <v>1.7260489463806152</v>
      </c>
      <c r="AN15" s="286">
        <v>17.658424377441406</v>
      </c>
      <c r="AO15" s="287">
        <v>1.323285698890686</v>
      </c>
      <c r="AP15" s="283">
        <f t="shared" si="15"/>
        <v>-7.4928913116455078</v>
      </c>
      <c r="AQ15" s="312">
        <f t="shared" si="16"/>
        <v>2.1749321842738554</v>
      </c>
      <c r="AR15" s="312">
        <f t="shared" si="17"/>
        <v>-3.4451149170644872</v>
      </c>
      <c r="AS15" s="315">
        <f t="shared" si="43"/>
        <v>2.8540832908313549E-4</v>
      </c>
      <c r="AT15" s="122" t="str">
        <f t="shared" si="18"/>
        <v>Significativa</v>
      </c>
      <c r="AU15" s="64" t="str">
        <f t="shared" si="19"/>
        <v>Disminución</v>
      </c>
      <c r="AV15" s="53"/>
      <c r="AW15" s="286">
        <v>25.512331008911133</v>
      </c>
      <c r="AX15" s="287">
        <v>2.8190414905548096</v>
      </c>
      <c r="AY15" s="286">
        <v>11.487377166748047</v>
      </c>
      <c r="AZ15" s="287">
        <v>1.8343033790588379</v>
      </c>
      <c r="BA15" s="283">
        <f t="shared" si="20"/>
        <v>-14.024953842163086</v>
      </c>
      <c r="BB15" s="312">
        <f t="shared" si="21"/>
        <v>3.3632817027266917</v>
      </c>
      <c r="BC15" s="312">
        <f t="shared" si="22"/>
        <v>-4.1700205578357368</v>
      </c>
      <c r="BD15" s="315">
        <f t="shared" si="44"/>
        <v>1.5228608167994723E-5</v>
      </c>
      <c r="BE15" s="122" t="str">
        <f t="shared" si="23"/>
        <v>Significativa</v>
      </c>
      <c r="BF15" s="64" t="str">
        <f t="shared" si="24"/>
        <v>Disminución</v>
      </c>
      <c r="BG15" s="53"/>
      <c r="BH15" s="286">
        <v>20.27716064453125</v>
      </c>
      <c r="BI15" s="287">
        <v>1.7419964075088501</v>
      </c>
      <c r="BJ15" s="286">
        <v>18.73847770690918</v>
      </c>
      <c r="BK15" s="287">
        <v>1.3028882741928101</v>
      </c>
      <c r="BL15" s="283">
        <f t="shared" si="25"/>
        <v>-1.5386829376220703</v>
      </c>
      <c r="BM15" s="312">
        <f t="shared" si="26"/>
        <v>2.17533200656885</v>
      </c>
      <c r="BN15" s="312">
        <f t="shared" si="27"/>
        <v>-0.70733245912610554</v>
      </c>
      <c r="BO15" s="315">
        <f t="shared" si="45"/>
        <v>0.23967994932880879</v>
      </c>
      <c r="BP15" s="122" t="str">
        <f t="shared" si="28"/>
        <v>No significativa</v>
      </c>
      <c r="BQ15" s="64" t="str">
        <f t="shared" si="29"/>
        <v>Sin cambio</v>
      </c>
      <c r="BR15" s="53"/>
      <c r="BS15" s="286">
        <v>18.516696929931641</v>
      </c>
      <c r="BT15" s="287">
        <v>1.7637323141098022</v>
      </c>
      <c r="BU15" s="286">
        <v>20.56340217590332</v>
      </c>
      <c r="BV15" s="287">
        <v>1.5101097822189331</v>
      </c>
      <c r="BW15" s="283">
        <f t="shared" si="30"/>
        <v>2.0467052459716797</v>
      </c>
      <c r="BX15" s="312">
        <f t="shared" si="31"/>
        <v>2.3218921659259784</v>
      </c>
      <c r="BY15" s="312">
        <f t="shared" si="32"/>
        <v>0.88148161056198182</v>
      </c>
      <c r="BZ15" s="315">
        <f t="shared" si="46"/>
        <v>0.18902860150892031</v>
      </c>
      <c r="CA15" s="122" t="str">
        <f t="shared" si="33"/>
        <v>No significativa</v>
      </c>
      <c r="CB15" s="64" t="str">
        <f t="shared" si="34"/>
        <v>Sin cambio</v>
      </c>
      <c r="CC15" s="53"/>
      <c r="CD15" s="286">
        <v>50.494014739990234</v>
      </c>
      <c r="CE15" s="287">
        <v>1.8377121686935425</v>
      </c>
      <c r="CF15" s="286">
        <v>50.235641479492188</v>
      </c>
      <c r="CG15" s="287">
        <v>1.7153435945510864</v>
      </c>
      <c r="CH15" s="283">
        <f t="shared" si="35"/>
        <v>-0.25837326049804688</v>
      </c>
      <c r="CI15" s="312">
        <f t="shared" si="36"/>
        <v>2.5138794048903312</v>
      </c>
      <c r="CJ15" s="312">
        <f t="shared" si="37"/>
        <v>-0.10277870131535545</v>
      </c>
      <c r="CK15" s="315">
        <f t="shared" si="47"/>
        <v>0.45906930480922226</v>
      </c>
      <c r="CL15" s="122" t="str">
        <f t="shared" si="38"/>
        <v>No significativa</v>
      </c>
      <c r="CM15" s="64" t="str">
        <f t="shared" si="39"/>
        <v>Sin cambio</v>
      </c>
    </row>
    <row r="16" spans="1:91" x14ac:dyDescent="0.2">
      <c r="A16" s="53"/>
      <c r="B16" s="50" t="s">
        <v>63</v>
      </c>
      <c r="C16" s="291">
        <v>2707.4340000000002</v>
      </c>
      <c r="D16" s="291">
        <v>2862.143</v>
      </c>
      <c r="E16" s="286">
        <v>13.702605247497559</v>
      </c>
      <c r="F16" s="289">
        <v>0.74531441926956177</v>
      </c>
      <c r="G16" s="286">
        <v>12.510066986083984</v>
      </c>
      <c r="H16" s="289">
        <v>0.67016148567199707</v>
      </c>
      <c r="I16" s="286">
        <f t="shared" si="0"/>
        <v>-1.1925382614135742</v>
      </c>
      <c r="J16" s="323">
        <f t="shared" si="1"/>
        <v>1.0023023498172707</v>
      </c>
      <c r="K16" s="320">
        <f t="shared" si="2"/>
        <v>-1.1897989280689458</v>
      </c>
      <c r="L16" s="320">
        <f t="shared" si="40"/>
        <v>0.11706271550687586</v>
      </c>
      <c r="M16" s="239" t="str">
        <f t="shared" si="3"/>
        <v>No significativa</v>
      </c>
      <c r="N16" s="236" t="str">
        <f t="shared" si="4"/>
        <v>Sin cambio</v>
      </c>
      <c r="O16" s="53"/>
      <c r="P16" s="286">
        <v>23.273105621337891</v>
      </c>
      <c r="Q16" s="287">
        <v>1.1395602226257324</v>
      </c>
      <c r="R16" s="286">
        <v>14.405184745788574</v>
      </c>
      <c r="S16" s="287">
        <v>0.94451355934143066</v>
      </c>
      <c r="T16" s="283">
        <f t="shared" si="5"/>
        <v>-8.8679208755493164</v>
      </c>
      <c r="U16" s="312">
        <f t="shared" si="6"/>
        <v>1.4801024845498461</v>
      </c>
      <c r="V16" s="312">
        <f t="shared" si="7"/>
        <v>-5.9914235454083302</v>
      </c>
      <c r="W16" s="315">
        <f t="shared" si="41"/>
        <v>1.0400605561655712E-9</v>
      </c>
      <c r="X16" s="122" t="str">
        <f t="shared" si="8"/>
        <v>Significativa</v>
      </c>
      <c r="Y16" s="64" t="str">
        <f t="shared" si="9"/>
        <v>Disminución</v>
      </c>
      <c r="Z16" s="53"/>
      <c r="AA16" s="286">
        <v>40.509426116943359</v>
      </c>
      <c r="AB16" s="287">
        <v>1.4732265472412109</v>
      </c>
      <c r="AC16" s="286">
        <v>34.328788757324219</v>
      </c>
      <c r="AD16" s="287">
        <v>1.3931660652160645</v>
      </c>
      <c r="AE16" s="283">
        <f t="shared" si="10"/>
        <v>-6.1806373596191406</v>
      </c>
      <c r="AF16" s="312">
        <f t="shared" si="11"/>
        <v>2.0276360977172092</v>
      </c>
      <c r="AG16" s="312">
        <f t="shared" si="12"/>
        <v>-3.0481985236786522</v>
      </c>
      <c r="AH16" s="315">
        <f t="shared" si="42"/>
        <v>1.1510889130107037E-3</v>
      </c>
      <c r="AI16" s="122" t="str">
        <f t="shared" si="13"/>
        <v>Significativa</v>
      </c>
      <c r="AJ16" s="64" t="str">
        <f t="shared" si="14"/>
        <v>Disminución</v>
      </c>
      <c r="AK16" s="53"/>
      <c r="AL16" s="286">
        <v>5.1763033866882324</v>
      </c>
      <c r="AM16" s="287">
        <v>0.87728005647659302</v>
      </c>
      <c r="AN16" s="286">
        <v>5.398402214050293</v>
      </c>
      <c r="AO16" s="287">
        <v>0.94490963220596313</v>
      </c>
      <c r="AP16" s="283">
        <f t="shared" si="15"/>
        <v>0.22209882736206055</v>
      </c>
      <c r="AQ16" s="312">
        <f t="shared" si="16"/>
        <v>1.289369811391279</v>
      </c>
      <c r="AR16" s="312">
        <f t="shared" si="17"/>
        <v>0.17225378273934261</v>
      </c>
      <c r="AS16" s="315">
        <f t="shared" si="43"/>
        <v>0.43161900860186542</v>
      </c>
      <c r="AT16" s="122" t="str">
        <f t="shared" si="18"/>
        <v>No significativa</v>
      </c>
      <c r="AU16" s="64" t="str">
        <f t="shared" si="19"/>
        <v>Sin cambio</v>
      </c>
      <c r="AV16" s="53"/>
      <c r="AW16" s="286">
        <v>5.4468550682067871</v>
      </c>
      <c r="AX16" s="287">
        <v>0.86428177356719971</v>
      </c>
      <c r="AY16" s="286">
        <v>5.3761115074157715</v>
      </c>
      <c r="AZ16" s="287">
        <v>0.94527566432952881</v>
      </c>
      <c r="BA16" s="283">
        <f t="shared" si="20"/>
        <v>-7.0743560791015625E-2</v>
      </c>
      <c r="BB16" s="312">
        <f t="shared" si="21"/>
        <v>1.2808313962790325</v>
      </c>
      <c r="BC16" s="312">
        <f t="shared" si="22"/>
        <v>-5.5232531773138978E-2</v>
      </c>
      <c r="BD16" s="315">
        <f t="shared" si="44"/>
        <v>0.47797660593814129</v>
      </c>
      <c r="BE16" s="122" t="str">
        <f t="shared" si="23"/>
        <v>No significativa</v>
      </c>
      <c r="BF16" s="64" t="str">
        <f t="shared" si="24"/>
        <v>Sin cambio</v>
      </c>
      <c r="BG16" s="53"/>
      <c r="BH16" s="286">
        <v>16.847169876098633</v>
      </c>
      <c r="BI16" s="287">
        <v>1.2375483512878418</v>
      </c>
      <c r="BJ16" s="286">
        <v>21.173994064331055</v>
      </c>
      <c r="BK16" s="287">
        <v>1.4748079776763916</v>
      </c>
      <c r="BL16" s="283">
        <f t="shared" si="25"/>
        <v>4.3268241882324219</v>
      </c>
      <c r="BM16" s="312">
        <f t="shared" si="26"/>
        <v>1.9252492027769246</v>
      </c>
      <c r="BN16" s="312">
        <f t="shared" si="27"/>
        <v>2.2474099363300781</v>
      </c>
      <c r="BO16" s="315">
        <f t="shared" si="45"/>
        <v>1.2306920286467515E-2</v>
      </c>
      <c r="BP16" s="122" t="str">
        <f t="shared" si="28"/>
        <v>Significativa</v>
      </c>
      <c r="BQ16" s="64" t="str">
        <f t="shared" si="29"/>
        <v>Aumento</v>
      </c>
      <c r="BR16" s="53"/>
      <c r="BS16" s="286">
        <v>11.321088790893555</v>
      </c>
      <c r="BT16" s="287">
        <v>1.1412132978439331</v>
      </c>
      <c r="BU16" s="286">
        <v>11.648683547973633</v>
      </c>
      <c r="BV16" s="287">
        <v>1.0066839456558228</v>
      </c>
      <c r="BW16" s="283">
        <f t="shared" si="30"/>
        <v>0.32759475708007813</v>
      </c>
      <c r="BX16" s="312">
        <f t="shared" si="31"/>
        <v>1.5217688252875339</v>
      </c>
      <c r="BY16" s="312">
        <f t="shared" si="32"/>
        <v>0.21527235387949284</v>
      </c>
      <c r="BZ16" s="315">
        <f t="shared" si="46"/>
        <v>0.41477749136690023</v>
      </c>
      <c r="CA16" s="122" t="str">
        <f t="shared" si="33"/>
        <v>No significativa</v>
      </c>
      <c r="CB16" s="64" t="str">
        <f t="shared" si="34"/>
        <v>Sin cambio</v>
      </c>
      <c r="CC16" s="53"/>
      <c r="CD16" s="286">
        <v>45.254878997802734</v>
      </c>
      <c r="CE16" s="287">
        <v>1.6208323240280151</v>
      </c>
      <c r="CF16" s="286">
        <v>40.671096801757813</v>
      </c>
      <c r="CG16" s="287">
        <v>1.7994716167449951</v>
      </c>
      <c r="CH16" s="283">
        <f t="shared" si="35"/>
        <v>-4.5837821960449219</v>
      </c>
      <c r="CI16" s="312">
        <f t="shared" si="36"/>
        <v>2.4218165748224831</v>
      </c>
      <c r="CJ16" s="312">
        <f t="shared" si="37"/>
        <v>-1.8927041146297006</v>
      </c>
      <c r="CK16" s="315">
        <f t="shared" si="47"/>
        <v>2.9198614462688639E-2</v>
      </c>
      <c r="CL16" s="122" t="str">
        <f t="shared" si="38"/>
        <v>Significativa</v>
      </c>
      <c r="CM16" s="64" t="str">
        <f t="shared" si="39"/>
        <v>Disminución</v>
      </c>
    </row>
    <row r="17" spans="1:91" x14ac:dyDescent="0.2">
      <c r="A17" s="53"/>
      <c r="B17" s="50" t="s">
        <v>62</v>
      </c>
      <c r="C17" s="291">
        <v>632.70500000000004</v>
      </c>
      <c r="D17" s="291">
        <v>689.20799999999997</v>
      </c>
      <c r="E17" s="286">
        <v>18.563629150390625</v>
      </c>
      <c r="F17" s="289">
        <v>0.82521736621856689</v>
      </c>
      <c r="G17" s="286">
        <v>18.848592758178711</v>
      </c>
      <c r="H17" s="289">
        <v>0.90776467323303223</v>
      </c>
      <c r="I17" s="286">
        <f t="shared" si="0"/>
        <v>0.28496360778808594</v>
      </c>
      <c r="J17" s="323">
        <f t="shared" si="1"/>
        <v>1.226792730447398</v>
      </c>
      <c r="K17" s="320">
        <f t="shared" si="2"/>
        <v>0.23228341733339322</v>
      </c>
      <c r="L17" s="320">
        <f t="shared" si="40"/>
        <v>0.40815894564702448</v>
      </c>
      <c r="M17" s="239" t="str">
        <f t="shared" si="3"/>
        <v>No significativa</v>
      </c>
      <c r="N17" s="236" t="str">
        <f t="shared" si="4"/>
        <v>Sin cambio</v>
      </c>
      <c r="O17" s="53"/>
      <c r="P17" s="286">
        <v>17.000656127929687</v>
      </c>
      <c r="Q17" s="287">
        <v>1.0504025220870972</v>
      </c>
      <c r="R17" s="286">
        <v>14.587468147277832</v>
      </c>
      <c r="S17" s="287">
        <v>0.72554987668991089</v>
      </c>
      <c r="T17" s="283">
        <f t="shared" si="5"/>
        <v>-2.4131879806518555</v>
      </c>
      <c r="U17" s="312">
        <f t="shared" si="6"/>
        <v>1.2766237041398218</v>
      </c>
      <c r="V17" s="312">
        <f t="shared" si="7"/>
        <v>-1.8902891845313501</v>
      </c>
      <c r="W17" s="315">
        <f t="shared" si="41"/>
        <v>2.9359647239408707E-2</v>
      </c>
      <c r="X17" s="122" t="str">
        <f t="shared" si="8"/>
        <v>Significativa</v>
      </c>
      <c r="Y17" s="64" t="str">
        <f t="shared" si="9"/>
        <v>Disminución</v>
      </c>
      <c r="Z17" s="53"/>
      <c r="AA17" s="286">
        <v>56.027690887451172</v>
      </c>
      <c r="AB17" s="287">
        <v>1.5210798978805542</v>
      </c>
      <c r="AC17" s="286">
        <v>50.769721984863281</v>
      </c>
      <c r="AD17" s="287">
        <v>1.4811649322509766</v>
      </c>
      <c r="AE17" s="283">
        <f t="shared" si="10"/>
        <v>-5.2579689025878906</v>
      </c>
      <c r="AF17" s="312">
        <f t="shared" si="11"/>
        <v>2.1230952904347835</v>
      </c>
      <c r="AG17" s="312">
        <f t="shared" si="12"/>
        <v>-2.4765581301398507</v>
      </c>
      <c r="AH17" s="315">
        <f t="shared" si="42"/>
        <v>6.6328010502931401E-3</v>
      </c>
      <c r="AI17" s="122" t="str">
        <f t="shared" si="13"/>
        <v>Significativa</v>
      </c>
      <c r="AJ17" s="64" t="str">
        <f t="shared" si="14"/>
        <v>Disminución</v>
      </c>
      <c r="AK17" s="53"/>
      <c r="AL17" s="286">
        <v>11.107704162597656</v>
      </c>
      <c r="AM17" s="287">
        <v>1.5706727504730225</v>
      </c>
      <c r="AN17" s="286">
        <v>10.047329902648926</v>
      </c>
      <c r="AO17" s="287">
        <v>1.2586643695831299</v>
      </c>
      <c r="AP17" s="283">
        <f t="shared" si="15"/>
        <v>-1.0603742599487305</v>
      </c>
      <c r="AQ17" s="312">
        <f t="shared" si="16"/>
        <v>2.012771443640978</v>
      </c>
      <c r="AR17" s="312">
        <f t="shared" si="17"/>
        <v>-0.52682298494387403</v>
      </c>
      <c r="AS17" s="315">
        <f t="shared" si="43"/>
        <v>0.2991582598826919</v>
      </c>
      <c r="AT17" s="122" t="str">
        <f t="shared" si="18"/>
        <v>No significativa</v>
      </c>
      <c r="AU17" s="64" t="str">
        <f t="shared" si="19"/>
        <v>Sin cambio</v>
      </c>
      <c r="AV17" s="53"/>
      <c r="AW17" s="286">
        <v>2.8321254253387451</v>
      </c>
      <c r="AX17" s="287">
        <v>0.60954850912094116</v>
      </c>
      <c r="AY17" s="286">
        <v>3.0262272357940674</v>
      </c>
      <c r="AZ17" s="287">
        <v>0.63707256317138672</v>
      </c>
      <c r="BA17" s="283">
        <f t="shared" si="20"/>
        <v>0.19410181045532227</v>
      </c>
      <c r="BB17" s="312">
        <f t="shared" si="21"/>
        <v>0.88170904255163596</v>
      </c>
      <c r="BC17" s="312">
        <f t="shared" si="22"/>
        <v>0.22014270137640671</v>
      </c>
      <c r="BD17" s="315">
        <f t="shared" si="44"/>
        <v>0.41288000977186767</v>
      </c>
      <c r="BE17" s="122" t="str">
        <f t="shared" si="23"/>
        <v>No significativa</v>
      </c>
      <c r="BF17" s="64" t="str">
        <f t="shared" si="24"/>
        <v>Sin cambio</v>
      </c>
      <c r="BG17" s="53"/>
      <c r="BH17" s="286">
        <v>14.339858055114746</v>
      </c>
      <c r="BI17" s="287">
        <v>1.684233546257019</v>
      </c>
      <c r="BJ17" s="286">
        <v>22.28761100769043</v>
      </c>
      <c r="BK17" s="287">
        <v>1.4364610910415649</v>
      </c>
      <c r="BL17" s="283">
        <f t="shared" si="25"/>
        <v>7.9477529525756836</v>
      </c>
      <c r="BM17" s="312">
        <f t="shared" si="26"/>
        <v>2.2136086159061219</v>
      </c>
      <c r="BN17" s="312">
        <f t="shared" si="27"/>
        <v>3.5904056821365136</v>
      </c>
      <c r="BO17" s="315">
        <f t="shared" si="45"/>
        <v>1.650818438413415E-4</v>
      </c>
      <c r="BP17" s="122" t="str">
        <f t="shared" si="28"/>
        <v>Significativa</v>
      </c>
      <c r="BQ17" s="64" t="str">
        <f t="shared" si="29"/>
        <v>Aumento</v>
      </c>
      <c r="BR17" s="53"/>
      <c r="BS17" s="286">
        <v>7.4069275856018066</v>
      </c>
      <c r="BT17" s="287">
        <v>0.96329337358474731</v>
      </c>
      <c r="BU17" s="286">
        <v>11.404250144958496</v>
      </c>
      <c r="BV17" s="287">
        <v>1.032498836517334</v>
      </c>
      <c r="BW17" s="283">
        <f t="shared" si="30"/>
        <v>3.9973225593566895</v>
      </c>
      <c r="BX17" s="312">
        <f t="shared" si="31"/>
        <v>1.4120863893551032</v>
      </c>
      <c r="BY17" s="312">
        <f t="shared" si="32"/>
        <v>2.8307917911327349</v>
      </c>
      <c r="BZ17" s="315">
        <f t="shared" si="46"/>
        <v>2.3216468191677997E-3</v>
      </c>
      <c r="CA17" s="122" t="str">
        <f t="shared" si="33"/>
        <v>Significativa</v>
      </c>
      <c r="CB17" s="64" t="str">
        <f t="shared" si="34"/>
        <v>Aumento</v>
      </c>
      <c r="CC17" s="53"/>
      <c r="CD17" s="286">
        <v>30.909351348876953</v>
      </c>
      <c r="CE17" s="287">
        <v>1.9906675815582275</v>
      </c>
      <c r="CF17" s="286">
        <v>40.681186676025391</v>
      </c>
      <c r="CG17" s="287">
        <v>1.6453791856765747</v>
      </c>
      <c r="CH17" s="283">
        <f t="shared" si="35"/>
        <v>9.7718353271484375</v>
      </c>
      <c r="CI17" s="312">
        <f t="shared" si="36"/>
        <v>2.5826401384870854</v>
      </c>
      <c r="CJ17" s="312">
        <f t="shared" si="37"/>
        <v>3.7836612161045378</v>
      </c>
      <c r="CK17" s="315">
        <f t="shared" si="47"/>
        <v>7.7269072291774599E-5</v>
      </c>
      <c r="CL17" s="122" t="str">
        <f t="shared" si="38"/>
        <v>Significativa</v>
      </c>
      <c r="CM17" s="64" t="str">
        <f t="shared" si="39"/>
        <v>Aumento</v>
      </c>
    </row>
    <row r="18" spans="1:91" ht="12" customHeight="1" x14ac:dyDescent="0.2">
      <c r="A18" s="53"/>
      <c r="B18" s="50" t="s">
        <v>61</v>
      </c>
      <c r="C18" s="291">
        <v>4781.4849999999997</v>
      </c>
      <c r="D18" s="291">
        <v>5064.1980000000003</v>
      </c>
      <c r="E18" s="286">
        <v>37.971694946289063</v>
      </c>
      <c r="F18" s="289">
        <v>1.491948127746582</v>
      </c>
      <c r="G18" s="286">
        <v>33.48040771484375</v>
      </c>
      <c r="H18" s="289">
        <v>1.2038838863372803</v>
      </c>
      <c r="I18" s="286">
        <f t="shared" si="0"/>
        <v>-4.4912872314453125</v>
      </c>
      <c r="J18" s="323">
        <f t="shared" si="1"/>
        <v>1.9170930148714969</v>
      </c>
      <c r="K18" s="320">
        <f t="shared" si="2"/>
        <v>-2.3427591653639008</v>
      </c>
      <c r="L18" s="320">
        <f t="shared" si="40"/>
        <v>9.5708672938143828E-3</v>
      </c>
      <c r="M18" s="239" t="str">
        <f t="shared" si="3"/>
        <v>Significativa</v>
      </c>
      <c r="N18" s="236" t="str">
        <f t="shared" si="4"/>
        <v>Disminución</v>
      </c>
      <c r="O18" s="53"/>
      <c r="P18" s="286">
        <v>51.122276306152344</v>
      </c>
      <c r="Q18" s="287">
        <v>2.4962358474731445</v>
      </c>
      <c r="R18" s="286">
        <v>24.942508697509766</v>
      </c>
      <c r="S18" s="287">
        <v>1.4086557626724243</v>
      </c>
      <c r="T18" s="283">
        <f t="shared" si="5"/>
        <v>-26.179767608642578</v>
      </c>
      <c r="U18" s="312">
        <f t="shared" si="6"/>
        <v>2.8662701310100203</v>
      </c>
      <c r="V18" s="312">
        <f t="shared" si="7"/>
        <v>-9.1337405101511884</v>
      </c>
      <c r="W18" s="315">
        <f t="shared" si="41"/>
        <v>3.3086259884059109E-20</v>
      </c>
      <c r="X18" s="122" t="str">
        <f t="shared" si="8"/>
        <v>Significativa</v>
      </c>
      <c r="Y18" s="64" t="str">
        <f t="shared" si="9"/>
        <v>Disminución</v>
      </c>
      <c r="Z18" s="53"/>
      <c r="AA18" s="286">
        <v>85.422561645507813</v>
      </c>
      <c r="AB18" s="287">
        <v>1.1003354787826538</v>
      </c>
      <c r="AC18" s="286">
        <v>83.287605285644531</v>
      </c>
      <c r="AD18" s="287">
        <v>1.034029483795166</v>
      </c>
      <c r="AE18" s="283">
        <f t="shared" si="10"/>
        <v>-2.1349563598632813</v>
      </c>
      <c r="AF18" s="312">
        <f t="shared" si="11"/>
        <v>1.5099520320942481</v>
      </c>
      <c r="AG18" s="312">
        <f t="shared" si="12"/>
        <v>-1.4139232998694502</v>
      </c>
      <c r="AH18" s="315">
        <f t="shared" si="42"/>
        <v>7.8692211967237594E-2</v>
      </c>
      <c r="AI18" s="122" t="str">
        <f t="shared" si="13"/>
        <v>No significativa</v>
      </c>
      <c r="AJ18" s="64" t="str">
        <f t="shared" si="14"/>
        <v>Sin cambio</v>
      </c>
      <c r="AK18" s="53"/>
      <c r="AL18" s="286">
        <v>38.352249145507813</v>
      </c>
      <c r="AM18" s="287">
        <v>2.8612525463104248</v>
      </c>
      <c r="AN18" s="286">
        <v>29.147556304931641</v>
      </c>
      <c r="AO18" s="287">
        <v>2.0869307518005371</v>
      </c>
      <c r="AP18" s="283">
        <f t="shared" si="15"/>
        <v>-9.2046928405761719</v>
      </c>
      <c r="AQ18" s="312">
        <f t="shared" si="16"/>
        <v>3.5414751300240193</v>
      </c>
      <c r="AR18" s="312">
        <f t="shared" si="17"/>
        <v>-2.599112658603858</v>
      </c>
      <c r="AS18" s="315">
        <f t="shared" si="43"/>
        <v>4.673254667069332E-3</v>
      </c>
      <c r="AT18" s="122" t="str">
        <f t="shared" si="18"/>
        <v>Significativa</v>
      </c>
      <c r="AU18" s="64" t="str">
        <f t="shared" si="19"/>
        <v>Disminución</v>
      </c>
      <c r="AV18" s="53"/>
      <c r="AW18" s="286">
        <v>36.291946411132812</v>
      </c>
      <c r="AX18" s="287">
        <v>3.1690576076507568</v>
      </c>
      <c r="AY18" s="286">
        <v>34.849643707275391</v>
      </c>
      <c r="AZ18" s="287">
        <v>3.8944053649902344</v>
      </c>
      <c r="BA18" s="283">
        <f t="shared" si="20"/>
        <v>-1.4423027038574219</v>
      </c>
      <c r="BB18" s="312">
        <f t="shared" si="21"/>
        <v>5.0208882946619973</v>
      </c>
      <c r="BC18" s="312">
        <f t="shared" si="22"/>
        <v>-0.2872604645259324</v>
      </c>
      <c r="BD18" s="315">
        <f t="shared" si="44"/>
        <v>0.38695644610045432</v>
      </c>
      <c r="BE18" s="122" t="str">
        <f t="shared" si="23"/>
        <v>No significativa</v>
      </c>
      <c r="BF18" s="64" t="str">
        <f t="shared" si="24"/>
        <v>Sin cambio</v>
      </c>
      <c r="BG18" s="53"/>
      <c r="BH18" s="286">
        <v>26.20619010925293</v>
      </c>
      <c r="BI18" s="287">
        <v>2.7447435855865479</v>
      </c>
      <c r="BJ18" s="286">
        <v>24.729898452758789</v>
      </c>
      <c r="BK18" s="287">
        <v>1.9314557313919067</v>
      </c>
      <c r="BL18" s="283">
        <f t="shared" si="25"/>
        <v>-1.4762916564941406</v>
      </c>
      <c r="BM18" s="312">
        <f t="shared" si="26"/>
        <v>3.3562089614541502</v>
      </c>
      <c r="BN18" s="312">
        <f t="shared" si="27"/>
        <v>-0.43986881432272479</v>
      </c>
      <c r="BO18" s="315">
        <f t="shared" si="45"/>
        <v>0.33001606194138788</v>
      </c>
      <c r="BP18" s="122" t="str">
        <f t="shared" si="28"/>
        <v>No significativa</v>
      </c>
      <c r="BQ18" s="64" t="str">
        <f t="shared" si="29"/>
        <v>Sin cambio</v>
      </c>
      <c r="BR18" s="53"/>
      <c r="BS18" s="286">
        <v>48.227340698242188</v>
      </c>
      <c r="BT18" s="287">
        <v>2.6118314266204834</v>
      </c>
      <c r="BU18" s="286">
        <v>46.704692840576172</v>
      </c>
      <c r="BV18" s="287">
        <v>2.6002292633056641</v>
      </c>
      <c r="BW18" s="283">
        <f t="shared" si="30"/>
        <v>-1.5226478576660156</v>
      </c>
      <c r="BX18" s="312">
        <f t="shared" si="31"/>
        <v>3.68549258889955</v>
      </c>
      <c r="BY18" s="312">
        <f t="shared" si="32"/>
        <v>-0.41314636264691623</v>
      </c>
      <c r="BZ18" s="315">
        <f t="shared" si="46"/>
        <v>0.33974969158546042</v>
      </c>
      <c r="CA18" s="122" t="str">
        <f t="shared" si="33"/>
        <v>No significativa</v>
      </c>
      <c r="CB18" s="64" t="str">
        <f t="shared" si="34"/>
        <v>Sin cambio</v>
      </c>
      <c r="CC18" s="53"/>
      <c r="CD18" s="286">
        <v>78.487541198730469</v>
      </c>
      <c r="CE18" s="287">
        <v>1.8126586675643921</v>
      </c>
      <c r="CF18" s="286">
        <v>76.417747497558594</v>
      </c>
      <c r="CG18" s="287">
        <v>1.5900682210922241</v>
      </c>
      <c r="CH18" s="283">
        <f t="shared" si="35"/>
        <v>-2.069793701171875</v>
      </c>
      <c r="CI18" s="312">
        <f t="shared" si="36"/>
        <v>2.4112337905777008</v>
      </c>
      <c r="CJ18" s="312">
        <f t="shared" si="37"/>
        <v>-0.85839610794272203</v>
      </c>
      <c r="CK18" s="315">
        <f t="shared" si="47"/>
        <v>0.19533688799818399</v>
      </c>
      <c r="CL18" s="122" t="str">
        <f t="shared" si="38"/>
        <v>No significativa</v>
      </c>
      <c r="CM18" s="64" t="str">
        <f t="shared" si="39"/>
        <v>Sin cambio</v>
      </c>
    </row>
    <row r="19" spans="1:91" x14ac:dyDescent="0.2">
      <c r="A19" s="53"/>
      <c r="B19" s="50" t="s">
        <v>60</v>
      </c>
      <c r="C19" s="291">
        <v>3445.732</v>
      </c>
      <c r="D19" s="291">
        <v>3610.0610000000001</v>
      </c>
      <c r="E19" s="286">
        <v>18.604204177856445</v>
      </c>
      <c r="F19" s="289">
        <v>0.90536528825759888</v>
      </c>
      <c r="G19" s="286">
        <v>16.065380096435547</v>
      </c>
      <c r="H19" s="289">
        <v>0.90047049522399902</v>
      </c>
      <c r="I19" s="286">
        <f t="shared" si="0"/>
        <v>-2.5388240814208984</v>
      </c>
      <c r="J19" s="323">
        <f t="shared" si="1"/>
        <v>1.2769234189843646</v>
      </c>
      <c r="K19" s="320">
        <f t="shared" si="2"/>
        <v>-1.9882351938068616</v>
      </c>
      <c r="L19" s="320">
        <f t="shared" si="40"/>
        <v>2.3392842175397586E-2</v>
      </c>
      <c r="M19" s="239" t="str">
        <f t="shared" si="3"/>
        <v>Significativa</v>
      </c>
      <c r="N19" s="236" t="str">
        <f t="shared" si="4"/>
        <v>Disminución</v>
      </c>
      <c r="O19" s="53"/>
      <c r="P19" s="286">
        <v>29.626420974731445</v>
      </c>
      <c r="Q19" s="287">
        <v>1.5297091007232666</v>
      </c>
      <c r="R19" s="286">
        <v>13.564146995544434</v>
      </c>
      <c r="S19" s="287">
        <v>1.1460673809051514</v>
      </c>
      <c r="T19" s="283">
        <f t="shared" si="5"/>
        <v>-16.062273979187012</v>
      </c>
      <c r="U19" s="312">
        <f t="shared" si="6"/>
        <v>1.9114079560393114</v>
      </c>
      <c r="V19" s="312">
        <f t="shared" si="7"/>
        <v>-8.4033729840018854</v>
      </c>
      <c r="W19" s="315">
        <f t="shared" si="41"/>
        <v>2.1691700244089193E-17</v>
      </c>
      <c r="X19" s="122" t="str">
        <f t="shared" si="8"/>
        <v>Significativa</v>
      </c>
      <c r="Y19" s="64" t="str">
        <f t="shared" si="9"/>
        <v>Disminución</v>
      </c>
      <c r="Z19" s="53"/>
      <c r="AA19" s="286">
        <v>55.870162963867187</v>
      </c>
      <c r="AB19" s="287">
        <v>1.4289717674255371</v>
      </c>
      <c r="AC19" s="286">
        <v>48.417629241943359</v>
      </c>
      <c r="AD19" s="287">
        <v>1.3954563140869141</v>
      </c>
      <c r="AE19" s="283">
        <f t="shared" si="10"/>
        <v>-7.4525337219238281</v>
      </c>
      <c r="AF19" s="312">
        <f t="shared" si="11"/>
        <v>1.997312853967625</v>
      </c>
      <c r="AG19" s="312">
        <f t="shared" si="12"/>
        <v>-3.7312801082311706</v>
      </c>
      <c r="AH19" s="315">
        <f t="shared" si="42"/>
        <v>9.5254627646557645E-5</v>
      </c>
      <c r="AI19" s="122" t="str">
        <f t="shared" si="13"/>
        <v>Significativa</v>
      </c>
      <c r="AJ19" s="64" t="str">
        <f t="shared" si="14"/>
        <v>Disminución</v>
      </c>
      <c r="AK19" s="53"/>
      <c r="AL19" s="286">
        <v>11.331612586975098</v>
      </c>
      <c r="AM19" s="287">
        <v>2.0145754814147949</v>
      </c>
      <c r="AN19" s="286">
        <v>5.277472972869873</v>
      </c>
      <c r="AO19" s="287">
        <v>0.88747429847717285</v>
      </c>
      <c r="AP19" s="283">
        <f t="shared" si="15"/>
        <v>-6.0541396141052246</v>
      </c>
      <c r="AQ19" s="312">
        <f t="shared" si="16"/>
        <v>2.2013916055021201</v>
      </c>
      <c r="AR19" s="312">
        <f t="shared" si="17"/>
        <v>-2.7501420460465158</v>
      </c>
      <c r="AS19" s="315">
        <f t="shared" si="43"/>
        <v>2.9784717827110625E-3</v>
      </c>
      <c r="AT19" s="122" t="str">
        <f t="shared" si="18"/>
        <v>Significativa</v>
      </c>
      <c r="AU19" s="64" t="str">
        <f t="shared" si="19"/>
        <v>Disminución</v>
      </c>
      <c r="AV19" s="53"/>
      <c r="AW19" s="286">
        <v>12.221467018127441</v>
      </c>
      <c r="AX19" s="287">
        <v>1.8612378835678101</v>
      </c>
      <c r="AY19" s="286">
        <v>4.5921106338500977</v>
      </c>
      <c r="AZ19" s="287">
        <v>0.78999471664428711</v>
      </c>
      <c r="BA19" s="283">
        <f t="shared" si="20"/>
        <v>-7.6293563842773438</v>
      </c>
      <c r="BB19" s="312">
        <f t="shared" si="21"/>
        <v>2.0219540329972561</v>
      </c>
      <c r="BC19" s="312">
        <f t="shared" si="22"/>
        <v>-3.7732590651271729</v>
      </c>
      <c r="BD19" s="315">
        <f t="shared" si="44"/>
        <v>8.056441013841868E-5</v>
      </c>
      <c r="BE19" s="122" t="str">
        <f t="shared" si="23"/>
        <v>Significativa</v>
      </c>
      <c r="BF19" s="64" t="str">
        <f t="shared" si="24"/>
        <v>Disminución</v>
      </c>
      <c r="BG19" s="53"/>
      <c r="BH19" s="286">
        <v>17.361042022705078</v>
      </c>
      <c r="BI19" s="287">
        <v>2.0383450984954834</v>
      </c>
      <c r="BJ19" s="286">
        <v>18.390632629394531</v>
      </c>
      <c r="BK19" s="287">
        <v>1.4239577054977417</v>
      </c>
      <c r="BL19" s="283">
        <f t="shared" si="25"/>
        <v>1.0295906066894531</v>
      </c>
      <c r="BM19" s="312">
        <f t="shared" si="26"/>
        <v>2.48646461619846</v>
      </c>
      <c r="BN19" s="312">
        <f t="shared" si="27"/>
        <v>0.4140781252152253</v>
      </c>
      <c r="BO19" s="315">
        <f t="shared" si="45"/>
        <v>0.33940844616727661</v>
      </c>
      <c r="BP19" s="122" t="str">
        <f t="shared" si="28"/>
        <v>No significativa</v>
      </c>
      <c r="BQ19" s="64" t="str">
        <f t="shared" si="29"/>
        <v>Sin cambio</v>
      </c>
      <c r="BR19" s="53"/>
      <c r="BS19" s="286">
        <v>11.527100563049316</v>
      </c>
      <c r="BT19" s="287">
        <v>1.5624610185623169</v>
      </c>
      <c r="BU19" s="286">
        <v>15.944025039672852</v>
      </c>
      <c r="BV19" s="287">
        <v>1.3426746129989624</v>
      </c>
      <c r="BW19" s="283">
        <f t="shared" si="30"/>
        <v>4.4169244766235352</v>
      </c>
      <c r="BX19" s="312">
        <f t="shared" si="31"/>
        <v>2.0601115384655042</v>
      </c>
      <c r="BY19" s="312">
        <f t="shared" si="32"/>
        <v>2.1440220076207757</v>
      </c>
      <c r="BZ19" s="315">
        <f t="shared" si="46"/>
        <v>1.6015561725828742E-2</v>
      </c>
      <c r="CA19" s="122" t="str">
        <f t="shared" si="33"/>
        <v>Significativa</v>
      </c>
      <c r="CB19" s="64" t="str">
        <f t="shared" si="34"/>
        <v>Aumento</v>
      </c>
      <c r="CC19" s="53"/>
      <c r="CD19" s="286">
        <v>39.390964508056641</v>
      </c>
      <c r="CE19" s="287">
        <v>2.0596482753753662</v>
      </c>
      <c r="CF19" s="286">
        <v>45.971965789794922</v>
      </c>
      <c r="CG19" s="287">
        <v>1.9459687471389771</v>
      </c>
      <c r="CH19" s="283">
        <f t="shared" si="35"/>
        <v>6.5810012817382813</v>
      </c>
      <c r="CI19" s="312">
        <f t="shared" si="36"/>
        <v>2.8335393738394319</v>
      </c>
      <c r="CJ19" s="312">
        <f t="shared" si="37"/>
        <v>2.3225374393937068</v>
      </c>
      <c r="CK19" s="315">
        <f t="shared" si="47"/>
        <v>1.0102007449054429E-2</v>
      </c>
      <c r="CL19" s="122" t="str">
        <f t="shared" si="38"/>
        <v>Significativa</v>
      </c>
      <c r="CM19" s="64" t="str">
        <f t="shared" si="39"/>
        <v>Aumento</v>
      </c>
    </row>
    <row r="20" spans="1:91" x14ac:dyDescent="0.2">
      <c r="A20" s="53"/>
      <c r="B20" s="50" t="s">
        <v>59</v>
      </c>
      <c r="C20" s="291">
        <v>8929.2360000000008</v>
      </c>
      <c r="D20" s="291">
        <v>8874.7780000000002</v>
      </c>
      <c r="E20" s="286">
        <v>10.62059497833252</v>
      </c>
      <c r="F20" s="289">
        <v>0.37985911965370178</v>
      </c>
      <c r="G20" s="286">
        <v>9.1704483032226562</v>
      </c>
      <c r="H20" s="289">
        <v>0.47707492113113403</v>
      </c>
      <c r="I20" s="286">
        <f t="shared" si="0"/>
        <v>-1.4501466751098633</v>
      </c>
      <c r="J20" s="323">
        <f t="shared" si="1"/>
        <v>0.60983065777014123</v>
      </c>
      <c r="K20" s="320">
        <f t="shared" si="2"/>
        <v>-2.3779497744707614</v>
      </c>
      <c r="L20" s="320">
        <f t="shared" si="40"/>
        <v>8.7045985045753806E-3</v>
      </c>
      <c r="M20" s="239" t="str">
        <f t="shared" si="3"/>
        <v>Significativa</v>
      </c>
      <c r="N20" s="236" t="str">
        <f t="shared" si="4"/>
        <v>Disminución</v>
      </c>
      <c r="O20" s="53"/>
      <c r="P20" s="286">
        <v>36.344451904296875</v>
      </c>
      <c r="Q20" s="287">
        <v>1.0802508592605591</v>
      </c>
      <c r="R20" s="286">
        <v>23.356279373168945</v>
      </c>
      <c r="S20" s="287">
        <v>1.0644147396087646</v>
      </c>
      <c r="T20" s="283">
        <f t="shared" si="5"/>
        <v>-12.98817253112793</v>
      </c>
      <c r="U20" s="312">
        <f t="shared" si="6"/>
        <v>1.5165489299160679</v>
      </c>
      <c r="V20" s="312">
        <f t="shared" si="7"/>
        <v>-8.5642950747700226</v>
      </c>
      <c r="W20" s="315">
        <f t="shared" si="41"/>
        <v>5.436952037108624E-18</v>
      </c>
      <c r="X20" s="122" t="str">
        <f t="shared" si="8"/>
        <v>Significativa</v>
      </c>
      <c r="Y20" s="64" t="str">
        <f t="shared" si="9"/>
        <v>Disminución</v>
      </c>
      <c r="Z20" s="53"/>
      <c r="AA20" s="286">
        <v>52.922748565673828</v>
      </c>
      <c r="AB20" s="287">
        <v>0.99936240911483765</v>
      </c>
      <c r="AC20" s="286">
        <v>52.510631561279297</v>
      </c>
      <c r="AD20" s="287">
        <v>1.3367576599121094</v>
      </c>
      <c r="AE20" s="283">
        <f t="shared" si="10"/>
        <v>-0.41211700439453125</v>
      </c>
      <c r="AF20" s="312">
        <f t="shared" si="11"/>
        <v>1.6690255438684907</v>
      </c>
      <c r="AG20" s="312">
        <f t="shared" si="12"/>
        <v>-0.24692072922941655</v>
      </c>
      <c r="AH20" s="315">
        <f t="shared" si="42"/>
        <v>0.40248478667595033</v>
      </c>
      <c r="AI20" s="122" t="str">
        <f t="shared" si="13"/>
        <v>No significativa</v>
      </c>
      <c r="AJ20" s="64" t="str">
        <f t="shared" si="14"/>
        <v>Sin cambio</v>
      </c>
      <c r="AK20" s="53"/>
      <c r="AL20" s="286">
        <v>6.3182449340820313</v>
      </c>
      <c r="AM20" s="287">
        <v>0.69243603944778442</v>
      </c>
      <c r="AN20" s="286">
        <v>6.4264817237854004</v>
      </c>
      <c r="AO20" s="287">
        <v>0.84059786796569824</v>
      </c>
      <c r="AP20" s="283">
        <f t="shared" si="15"/>
        <v>0.10823678970336914</v>
      </c>
      <c r="AQ20" s="312">
        <f t="shared" si="16"/>
        <v>1.0890695314600491</v>
      </c>
      <c r="AR20" s="312">
        <f t="shared" si="17"/>
        <v>9.9384645862108253E-2</v>
      </c>
      <c r="AS20" s="315">
        <f t="shared" si="43"/>
        <v>0.46041643661586218</v>
      </c>
      <c r="AT20" s="122" t="str">
        <f t="shared" si="18"/>
        <v>No significativa</v>
      </c>
      <c r="AU20" s="64" t="str">
        <f t="shared" si="19"/>
        <v>Sin cambio</v>
      </c>
      <c r="AV20" s="53"/>
      <c r="AW20" s="286">
        <v>3.947885274887085</v>
      </c>
      <c r="AX20" s="287">
        <v>0.68215012550354004</v>
      </c>
      <c r="AY20" s="286">
        <v>2.7504575252532959</v>
      </c>
      <c r="AZ20" s="287">
        <v>0.86577415466308594</v>
      </c>
      <c r="BA20" s="283">
        <f t="shared" si="20"/>
        <v>-1.1974277496337891</v>
      </c>
      <c r="BB20" s="312">
        <f t="shared" si="21"/>
        <v>1.1022221557413354</v>
      </c>
      <c r="BC20" s="312">
        <f t="shared" si="22"/>
        <v>-1.0863760480557751</v>
      </c>
      <c r="BD20" s="315">
        <f t="shared" si="44"/>
        <v>0.13865632699655364</v>
      </c>
      <c r="BE20" s="122" t="str">
        <f t="shared" si="23"/>
        <v>No significativa</v>
      </c>
      <c r="BF20" s="64" t="str">
        <f t="shared" si="24"/>
        <v>Sin cambio</v>
      </c>
      <c r="BG20" s="53"/>
      <c r="BH20" s="286">
        <v>15.572351455688477</v>
      </c>
      <c r="BI20" s="287">
        <v>0.96070152521133423</v>
      </c>
      <c r="BJ20" s="286">
        <v>13.042759895324707</v>
      </c>
      <c r="BK20" s="287">
        <v>1.144371509552002</v>
      </c>
      <c r="BL20" s="283">
        <f t="shared" si="25"/>
        <v>-2.5295915603637695</v>
      </c>
      <c r="BM20" s="312">
        <f t="shared" si="26"/>
        <v>1.4941665142873841</v>
      </c>
      <c r="BN20" s="312">
        <f t="shared" si="27"/>
        <v>-1.6929783502544982</v>
      </c>
      <c r="BO20" s="315">
        <f t="shared" si="45"/>
        <v>4.5229794104608985E-2</v>
      </c>
      <c r="BP20" s="122" t="str">
        <f t="shared" si="28"/>
        <v>Significativa</v>
      </c>
      <c r="BQ20" s="64" t="str">
        <f t="shared" si="29"/>
        <v>Disminución</v>
      </c>
      <c r="BR20" s="53"/>
      <c r="BS20" s="286">
        <v>5.2832069396972656</v>
      </c>
      <c r="BT20" s="287">
        <v>0.63106250762939453</v>
      </c>
      <c r="BU20" s="286">
        <v>6.8729944229125977</v>
      </c>
      <c r="BV20" s="287">
        <v>0.75183475017547607</v>
      </c>
      <c r="BW20" s="283">
        <f t="shared" si="30"/>
        <v>1.589787483215332</v>
      </c>
      <c r="BX20" s="312">
        <f t="shared" si="31"/>
        <v>0.98157800510551385</v>
      </c>
      <c r="BY20" s="312">
        <f t="shared" si="32"/>
        <v>1.6196241918078016</v>
      </c>
      <c r="BZ20" s="315">
        <f t="shared" si="46"/>
        <v>5.2656514825728862E-2</v>
      </c>
      <c r="CA20" s="122" t="str">
        <f t="shared" si="33"/>
        <v>No significativa</v>
      </c>
      <c r="CB20" s="64" t="str">
        <f t="shared" si="34"/>
        <v>Sin cambio</v>
      </c>
      <c r="CC20" s="53"/>
      <c r="CD20" s="286">
        <v>32.648593902587891</v>
      </c>
      <c r="CE20" s="287">
        <v>1.1726189851760864</v>
      </c>
      <c r="CF20" s="286">
        <v>35.498645782470703</v>
      </c>
      <c r="CG20" s="287">
        <v>1.6045607328414917</v>
      </c>
      <c r="CH20" s="283">
        <f t="shared" si="35"/>
        <v>2.8500518798828125</v>
      </c>
      <c r="CI20" s="312">
        <f t="shared" si="36"/>
        <v>1.9873727455543462</v>
      </c>
      <c r="CJ20" s="312">
        <f t="shared" si="37"/>
        <v>1.4340801876538947</v>
      </c>
      <c r="CK20" s="315">
        <f t="shared" si="47"/>
        <v>7.5774690515050591E-2</v>
      </c>
      <c r="CL20" s="122" t="str">
        <f t="shared" si="38"/>
        <v>No significativa</v>
      </c>
      <c r="CM20" s="64" t="str">
        <f t="shared" si="39"/>
        <v>Sin cambio</v>
      </c>
    </row>
    <row r="21" spans="1:91" x14ac:dyDescent="0.2">
      <c r="A21" s="53"/>
      <c r="B21" s="50" t="s">
        <v>58</v>
      </c>
      <c r="C21" s="291">
        <v>1633.855</v>
      </c>
      <c r="D21" s="291">
        <v>1715.364</v>
      </c>
      <c r="E21" s="286">
        <v>21.634845733642578</v>
      </c>
      <c r="F21" s="289">
        <v>0.90234875679016113</v>
      </c>
      <c r="G21" s="286">
        <v>16.144678115844727</v>
      </c>
      <c r="H21" s="289">
        <v>0.66888165473937988</v>
      </c>
      <c r="I21" s="286">
        <f t="shared" si="0"/>
        <v>-5.4901676177978516</v>
      </c>
      <c r="J21" s="323">
        <f t="shared" si="1"/>
        <v>1.1232256883314413</v>
      </c>
      <c r="K21" s="320">
        <f t="shared" si="2"/>
        <v>-4.8878579566262674</v>
      </c>
      <c r="L21" s="320">
        <f t="shared" si="40"/>
        <v>5.0969517345682353E-7</v>
      </c>
      <c r="M21" s="239" t="str">
        <f t="shared" si="3"/>
        <v>Significativa</v>
      </c>
      <c r="N21" s="236" t="str">
        <f t="shared" si="4"/>
        <v>Disminución</v>
      </c>
      <c r="O21" s="53"/>
      <c r="P21" s="286">
        <v>37.239902496337891</v>
      </c>
      <c r="Q21" s="287">
        <v>2.1784787178039551</v>
      </c>
      <c r="R21" s="286">
        <v>17.818141937255859</v>
      </c>
      <c r="S21" s="287">
        <v>0.90265870094299316</v>
      </c>
      <c r="T21" s="283">
        <f t="shared" si="5"/>
        <v>-19.421760559082031</v>
      </c>
      <c r="U21" s="312">
        <f t="shared" si="6"/>
        <v>2.3580844459672892</v>
      </c>
      <c r="V21" s="312">
        <f t="shared" si="7"/>
        <v>-8.2362447164673949</v>
      </c>
      <c r="W21" s="315">
        <f t="shared" si="41"/>
        <v>8.8850135317953535E-17</v>
      </c>
      <c r="X21" s="122" t="str">
        <f t="shared" si="8"/>
        <v>Significativa</v>
      </c>
      <c r="Y21" s="64" t="str">
        <f t="shared" si="9"/>
        <v>Disminución</v>
      </c>
      <c r="Z21" s="53"/>
      <c r="AA21" s="286">
        <v>58.957004547119141</v>
      </c>
      <c r="AB21" s="287">
        <v>2.0419144630432129</v>
      </c>
      <c r="AC21" s="286">
        <v>57.930095672607422</v>
      </c>
      <c r="AD21" s="287">
        <v>1.5761224031448364</v>
      </c>
      <c r="AE21" s="283">
        <f t="shared" si="10"/>
        <v>-1.0269088745117187</v>
      </c>
      <c r="AF21" s="312">
        <f t="shared" si="11"/>
        <v>2.5794527528295816</v>
      </c>
      <c r="AG21" s="312">
        <f t="shared" si="12"/>
        <v>-0.39811113942103837</v>
      </c>
      <c r="AH21" s="315">
        <f t="shared" si="42"/>
        <v>0.34527413177485067</v>
      </c>
      <c r="AI21" s="122" t="str">
        <f t="shared" si="13"/>
        <v>No significativa</v>
      </c>
      <c r="AJ21" s="64" t="str">
        <f t="shared" si="14"/>
        <v>Sin cambio</v>
      </c>
      <c r="AK21" s="53"/>
      <c r="AL21" s="286">
        <v>11.767873764038086</v>
      </c>
      <c r="AM21" s="287">
        <v>1.5282070636749268</v>
      </c>
      <c r="AN21" s="286">
        <v>9.3721218109130859</v>
      </c>
      <c r="AO21" s="287">
        <v>1.158199667930603</v>
      </c>
      <c r="AP21" s="283">
        <f t="shared" si="15"/>
        <v>-2.395751953125</v>
      </c>
      <c r="AQ21" s="312">
        <f t="shared" si="16"/>
        <v>1.9175096610605384</v>
      </c>
      <c r="AR21" s="312">
        <f t="shared" si="17"/>
        <v>-1.2494080221739039</v>
      </c>
      <c r="AS21" s="315">
        <f t="shared" si="43"/>
        <v>0.10575793788337154</v>
      </c>
      <c r="AT21" s="122" t="str">
        <f t="shared" si="18"/>
        <v>No significativa</v>
      </c>
      <c r="AU21" s="64" t="str">
        <f t="shared" si="19"/>
        <v>Sin cambio</v>
      </c>
      <c r="AV21" s="53"/>
      <c r="AW21" s="286">
        <v>17.385141372680664</v>
      </c>
      <c r="AX21" s="287">
        <v>2.9755690097808838</v>
      </c>
      <c r="AY21" s="286">
        <v>12.017857551574707</v>
      </c>
      <c r="AZ21" s="287">
        <v>2.1617841720581055</v>
      </c>
      <c r="BA21" s="283">
        <f t="shared" si="20"/>
        <v>-5.367283821105957</v>
      </c>
      <c r="BB21" s="312">
        <f t="shared" si="21"/>
        <v>3.6779507525970678</v>
      </c>
      <c r="BC21" s="312">
        <f t="shared" si="22"/>
        <v>-1.4593136727880385</v>
      </c>
      <c r="BD21" s="315">
        <f t="shared" si="44"/>
        <v>7.2239396937000849E-2</v>
      </c>
      <c r="BE21" s="122" t="str">
        <f t="shared" si="23"/>
        <v>No significativa</v>
      </c>
      <c r="BF21" s="64" t="str">
        <f t="shared" si="24"/>
        <v>Sin cambio</v>
      </c>
      <c r="BG21" s="53"/>
      <c r="BH21" s="286">
        <v>22.013519287109375</v>
      </c>
      <c r="BI21" s="287">
        <v>1.7460676431655884</v>
      </c>
      <c r="BJ21" s="286">
        <v>21.417261123657227</v>
      </c>
      <c r="BK21" s="287">
        <v>1.7472164630889893</v>
      </c>
      <c r="BL21" s="283">
        <f t="shared" si="25"/>
        <v>-0.59625816345214844</v>
      </c>
      <c r="BM21" s="312">
        <f t="shared" si="26"/>
        <v>2.4701250137187447</v>
      </c>
      <c r="BN21" s="312">
        <f t="shared" si="27"/>
        <v>-0.24138784885000159</v>
      </c>
      <c r="BO21" s="315">
        <f t="shared" si="45"/>
        <v>0.40462726478310584</v>
      </c>
      <c r="BP21" s="122" t="str">
        <f t="shared" si="28"/>
        <v>No significativa</v>
      </c>
      <c r="BQ21" s="64" t="str">
        <f t="shared" si="29"/>
        <v>Sin cambio</v>
      </c>
      <c r="BR21" s="53"/>
      <c r="BS21" s="286">
        <v>20.021543502807617</v>
      </c>
      <c r="BT21" s="287">
        <v>2.0387074947357178</v>
      </c>
      <c r="BU21" s="286">
        <v>24.980878829956055</v>
      </c>
      <c r="BV21" s="287">
        <v>1.6785624027252197</v>
      </c>
      <c r="BW21" s="283">
        <f t="shared" si="30"/>
        <v>4.9593353271484375</v>
      </c>
      <c r="BX21" s="312">
        <f t="shared" si="31"/>
        <v>2.6408142662698277</v>
      </c>
      <c r="BY21" s="312">
        <f t="shared" si="32"/>
        <v>1.8779568826525388</v>
      </c>
      <c r="BZ21" s="315">
        <f t="shared" si="46"/>
        <v>3.019353189516738E-2</v>
      </c>
      <c r="CA21" s="122" t="str">
        <f t="shared" si="33"/>
        <v>Significativa</v>
      </c>
      <c r="CB21" s="64" t="str">
        <f t="shared" si="34"/>
        <v>Aumento</v>
      </c>
      <c r="CC21" s="53"/>
      <c r="CD21" s="286">
        <v>56.653617858886719</v>
      </c>
      <c r="CE21" s="287">
        <v>2.1351048946380615</v>
      </c>
      <c r="CF21" s="286">
        <v>61.185203552246094</v>
      </c>
      <c r="CG21" s="287">
        <v>1.4854233264923096</v>
      </c>
      <c r="CH21" s="283">
        <f t="shared" si="35"/>
        <v>4.531585693359375</v>
      </c>
      <c r="CI21" s="312">
        <f t="shared" si="36"/>
        <v>2.6009912283579286</v>
      </c>
      <c r="CJ21" s="312">
        <f t="shared" si="37"/>
        <v>1.7422533547797774</v>
      </c>
      <c r="CK21" s="315">
        <f t="shared" si="47"/>
        <v>4.0732060784778978E-2</v>
      </c>
      <c r="CL21" s="122" t="str">
        <f t="shared" si="38"/>
        <v>Significativa</v>
      </c>
      <c r="CM21" s="64" t="str">
        <f t="shared" si="39"/>
        <v>Aumento</v>
      </c>
    </row>
    <row r="22" spans="1:91" x14ac:dyDescent="0.2">
      <c r="A22" s="53"/>
      <c r="B22" s="50" t="s">
        <v>57</v>
      </c>
      <c r="C22" s="291">
        <v>5455.3770000000004</v>
      </c>
      <c r="D22" s="291">
        <v>5680.3230000000003</v>
      </c>
      <c r="E22" s="286">
        <v>25.818765640258789</v>
      </c>
      <c r="F22" s="289">
        <v>0.84558558464050293</v>
      </c>
      <c r="G22" s="286">
        <v>23.929096221923828</v>
      </c>
      <c r="H22" s="289">
        <v>0.85329359769821167</v>
      </c>
      <c r="I22" s="286">
        <f t="shared" si="0"/>
        <v>-1.8896694183349609</v>
      </c>
      <c r="J22" s="323">
        <f t="shared" si="1"/>
        <v>1.2013013547085423</v>
      </c>
      <c r="K22" s="320">
        <f t="shared" si="2"/>
        <v>-1.5730186359387144</v>
      </c>
      <c r="L22" s="320">
        <f t="shared" si="40"/>
        <v>5.7857251554467914E-2</v>
      </c>
      <c r="M22" s="239" t="str">
        <f t="shared" si="3"/>
        <v>No significativa</v>
      </c>
      <c r="N22" s="236" t="str">
        <f t="shared" si="4"/>
        <v>Sin cambio</v>
      </c>
      <c r="O22" s="53"/>
      <c r="P22" s="286">
        <v>36.178653717041016</v>
      </c>
      <c r="Q22" s="287">
        <v>1.6219940185546875</v>
      </c>
      <c r="R22" s="286">
        <v>19.043916702270508</v>
      </c>
      <c r="S22" s="287">
        <v>0.94987553358078003</v>
      </c>
      <c r="T22" s="283">
        <f t="shared" si="5"/>
        <v>-17.134737014770508</v>
      </c>
      <c r="U22" s="312">
        <f t="shared" si="6"/>
        <v>1.8796617050742284</v>
      </c>
      <c r="V22" s="312">
        <f t="shared" si="7"/>
        <v>-9.115862162065941</v>
      </c>
      <c r="W22" s="315">
        <f t="shared" si="41"/>
        <v>3.9023706181236071E-20</v>
      </c>
      <c r="X22" s="122" t="str">
        <f t="shared" si="8"/>
        <v>Significativa</v>
      </c>
      <c r="Y22" s="64" t="str">
        <f t="shared" si="9"/>
        <v>Disminución</v>
      </c>
      <c r="Z22" s="53"/>
      <c r="AA22" s="286">
        <v>66.661369323730469</v>
      </c>
      <c r="AB22" s="287">
        <v>1.4029643535614014</v>
      </c>
      <c r="AC22" s="286">
        <v>62.090747833251953</v>
      </c>
      <c r="AD22" s="287">
        <v>1.5627585649490356</v>
      </c>
      <c r="AE22" s="283">
        <f t="shared" si="10"/>
        <v>-4.5706214904785156</v>
      </c>
      <c r="AF22" s="312">
        <f t="shared" si="11"/>
        <v>2.1001245938480722</v>
      </c>
      <c r="AG22" s="312">
        <f t="shared" si="12"/>
        <v>-2.1763572998798781</v>
      </c>
      <c r="AH22" s="315">
        <f t="shared" si="42"/>
        <v>1.4764277024351142E-2</v>
      </c>
      <c r="AI22" s="122" t="str">
        <f t="shared" si="13"/>
        <v>Significativa</v>
      </c>
      <c r="AJ22" s="64" t="str">
        <f t="shared" si="14"/>
        <v>Disminución</v>
      </c>
      <c r="AK22" s="53"/>
      <c r="AL22" s="286">
        <v>13.205705642700195</v>
      </c>
      <c r="AM22" s="287">
        <v>1.2595670223236084</v>
      </c>
      <c r="AN22" s="286">
        <v>9.7533893585205078</v>
      </c>
      <c r="AO22" s="287">
        <v>1.0650649070739746</v>
      </c>
      <c r="AP22" s="283">
        <f t="shared" si="15"/>
        <v>-3.4523162841796875</v>
      </c>
      <c r="AQ22" s="312">
        <f t="shared" si="16"/>
        <v>1.6495066959565989</v>
      </c>
      <c r="AR22" s="312">
        <f t="shared" si="17"/>
        <v>-2.0929386298596286</v>
      </c>
      <c r="AS22" s="315">
        <f t="shared" si="43"/>
        <v>1.8177316638547072E-2</v>
      </c>
      <c r="AT22" s="122" t="str">
        <f t="shared" si="18"/>
        <v>Significativa</v>
      </c>
      <c r="AU22" s="64" t="str">
        <f t="shared" si="19"/>
        <v>Disminución</v>
      </c>
      <c r="AV22" s="53"/>
      <c r="AW22" s="286">
        <v>14.57321834564209</v>
      </c>
      <c r="AX22" s="287">
        <v>2.1551616191864014</v>
      </c>
      <c r="AY22" s="286">
        <v>11.172040939331055</v>
      </c>
      <c r="AZ22" s="287">
        <v>1.9238449335098267</v>
      </c>
      <c r="BA22" s="283">
        <f t="shared" si="20"/>
        <v>-3.4011774063110352</v>
      </c>
      <c r="BB22" s="312">
        <f t="shared" si="21"/>
        <v>2.8889272979785385</v>
      </c>
      <c r="BC22" s="312">
        <f t="shared" si="22"/>
        <v>-1.1773149877087361</v>
      </c>
      <c r="BD22" s="315">
        <f t="shared" si="44"/>
        <v>0.11953490348660527</v>
      </c>
      <c r="BE22" s="122" t="str">
        <f t="shared" si="23"/>
        <v>No significativa</v>
      </c>
      <c r="BF22" s="64" t="str">
        <f t="shared" si="24"/>
        <v>Sin cambio</v>
      </c>
      <c r="BG22" s="53"/>
      <c r="BH22" s="286">
        <v>27.092864990234375</v>
      </c>
      <c r="BI22" s="287">
        <v>1.4876593351364136</v>
      </c>
      <c r="BJ22" s="286">
        <v>28.467851638793945</v>
      </c>
      <c r="BK22" s="287">
        <v>1.6078661680221558</v>
      </c>
      <c r="BL22" s="283">
        <f t="shared" si="25"/>
        <v>1.3749866485595703</v>
      </c>
      <c r="BM22" s="312">
        <f t="shared" si="26"/>
        <v>2.1905168138338422</v>
      </c>
      <c r="BN22" s="312">
        <f t="shared" si="27"/>
        <v>0.62769965511155734</v>
      </c>
      <c r="BO22" s="315">
        <f t="shared" si="45"/>
        <v>0.26510035566784473</v>
      </c>
      <c r="BP22" s="122" t="str">
        <f t="shared" si="28"/>
        <v>No significativa</v>
      </c>
      <c r="BQ22" s="64" t="str">
        <f t="shared" si="29"/>
        <v>Sin cambio</v>
      </c>
      <c r="BR22" s="53"/>
      <c r="BS22" s="286">
        <v>12.996296882629395</v>
      </c>
      <c r="BT22" s="287">
        <v>1.1724380254745483</v>
      </c>
      <c r="BU22" s="286">
        <v>16.868478775024414</v>
      </c>
      <c r="BV22" s="287">
        <v>1.3493341207504272</v>
      </c>
      <c r="BW22" s="283">
        <f t="shared" si="30"/>
        <v>3.8721818923950195</v>
      </c>
      <c r="BX22" s="312">
        <f t="shared" si="31"/>
        <v>1.7875439835148075</v>
      </c>
      <c r="BY22" s="312">
        <f t="shared" si="32"/>
        <v>2.1662023022120191</v>
      </c>
      <c r="BZ22" s="315">
        <f t="shared" si="46"/>
        <v>1.5147865647397007E-2</v>
      </c>
      <c r="CA22" s="122" t="str">
        <f t="shared" si="33"/>
        <v>Significativa</v>
      </c>
      <c r="CB22" s="64" t="str">
        <f t="shared" si="34"/>
        <v>Aumento</v>
      </c>
      <c r="CC22" s="53"/>
      <c r="CD22" s="286">
        <v>48.654563903808594</v>
      </c>
      <c r="CE22" s="287">
        <v>2.037670373916626</v>
      </c>
      <c r="CF22" s="286">
        <v>49.336788177490234</v>
      </c>
      <c r="CG22" s="287">
        <v>1.7318536043167114</v>
      </c>
      <c r="CH22" s="283">
        <f t="shared" si="35"/>
        <v>0.68222427368164063</v>
      </c>
      <c r="CI22" s="312">
        <f t="shared" si="36"/>
        <v>2.6742134281919809</v>
      </c>
      <c r="CJ22" s="312">
        <f t="shared" si="37"/>
        <v>0.25511212623851354</v>
      </c>
      <c r="CK22" s="315">
        <f t="shared" si="47"/>
        <v>0.39931824929520587</v>
      </c>
      <c r="CL22" s="122" t="str">
        <f t="shared" si="38"/>
        <v>No significativa</v>
      </c>
      <c r="CM22" s="64" t="str">
        <f t="shared" si="39"/>
        <v>Sin cambio</v>
      </c>
    </row>
    <row r="23" spans="1:91" x14ac:dyDescent="0.2">
      <c r="A23" s="53"/>
      <c r="B23" s="50" t="s">
        <v>56</v>
      </c>
      <c r="C23" s="291">
        <v>3389.087</v>
      </c>
      <c r="D23" s="291">
        <v>3505.076</v>
      </c>
      <c r="E23" s="286">
        <v>28.511276245117188</v>
      </c>
      <c r="F23" s="289">
        <v>0.92815089225769043</v>
      </c>
      <c r="G23" s="286">
        <v>26.764297485351563</v>
      </c>
      <c r="H23" s="289">
        <v>1.035926342010498</v>
      </c>
      <c r="I23" s="286">
        <f t="shared" si="0"/>
        <v>-1.746978759765625</v>
      </c>
      <c r="J23" s="323">
        <f t="shared" si="1"/>
        <v>1.3909016733292106</v>
      </c>
      <c r="K23" s="320">
        <f t="shared" si="2"/>
        <v>-1.2560044992857917</v>
      </c>
      <c r="L23" s="320">
        <f t="shared" si="40"/>
        <v>0.1045571694095468</v>
      </c>
      <c r="M23" s="239" t="str">
        <f t="shared" si="3"/>
        <v>No significativa</v>
      </c>
      <c r="N23" s="236" t="str">
        <f t="shared" si="4"/>
        <v>Sin cambio</v>
      </c>
      <c r="O23" s="53"/>
      <c r="P23" s="286">
        <v>55.864250183105469</v>
      </c>
      <c r="Q23" s="287">
        <v>2.3333024978637695</v>
      </c>
      <c r="R23" s="286">
        <v>25.382503509521484</v>
      </c>
      <c r="S23" s="287">
        <v>1.3270593881607056</v>
      </c>
      <c r="T23" s="283">
        <f t="shared" si="5"/>
        <v>-30.481746673583984</v>
      </c>
      <c r="U23" s="312">
        <f t="shared" si="6"/>
        <v>2.6842852244578577</v>
      </c>
      <c r="V23" s="312">
        <f t="shared" si="7"/>
        <v>-11.355628826567919</v>
      </c>
      <c r="W23" s="315">
        <f t="shared" si="41"/>
        <v>3.4768880261262987E-30</v>
      </c>
      <c r="X23" s="122" t="str">
        <f t="shared" si="8"/>
        <v>Significativa</v>
      </c>
      <c r="Y23" s="64" t="str">
        <f t="shared" si="9"/>
        <v>Disminución</v>
      </c>
      <c r="Z23" s="53"/>
      <c r="AA23" s="286">
        <v>81.170356750488281</v>
      </c>
      <c r="AB23" s="287">
        <v>0.9539228081703186</v>
      </c>
      <c r="AC23" s="286">
        <v>78.535446166992188</v>
      </c>
      <c r="AD23" s="287">
        <v>1.119207501411438</v>
      </c>
      <c r="AE23" s="283">
        <f t="shared" si="10"/>
        <v>-2.6349105834960938</v>
      </c>
      <c r="AF23" s="312">
        <f t="shared" si="11"/>
        <v>1.4705761303527201</v>
      </c>
      <c r="AG23" s="312">
        <f t="shared" si="12"/>
        <v>-1.7917539453493687</v>
      </c>
      <c r="AH23" s="315">
        <f t="shared" si="42"/>
        <v>3.6586194532331966E-2</v>
      </c>
      <c r="AI23" s="122" t="str">
        <f t="shared" si="13"/>
        <v>Significativa</v>
      </c>
      <c r="AJ23" s="64" t="str">
        <f t="shared" si="14"/>
        <v>Disminución</v>
      </c>
      <c r="AK23" s="53"/>
      <c r="AL23" s="286">
        <v>44.688201904296875</v>
      </c>
      <c r="AM23" s="287">
        <v>1.9616093635559082</v>
      </c>
      <c r="AN23" s="286">
        <v>33.36138916015625</v>
      </c>
      <c r="AO23" s="287">
        <v>2.0250098705291748</v>
      </c>
      <c r="AP23" s="283">
        <f t="shared" si="15"/>
        <v>-11.326812744140625</v>
      </c>
      <c r="AQ23" s="312">
        <f t="shared" si="16"/>
        <v>2.8193219523372637</v>
      </c>
      <c r="AR23" s="312">
        <f t="shared" si="17"/>
        <v>-4.0175662572876831</v>
      </c>
      <c r="AS23" s="315">
        <f t="shared" si="43"/>
        <v>2.9401152296842606E-5</v>
      </c>
      <c r="AT23" s="122" t="str">
        <f t="shared" si="18"/>
        <v>Significativa</v>
      </c>
      <c r="AU23" s="64" t="str">
        <f t="shared" si="19"/>
        <v>Disminución</v>
      </c>
      <c r="AV23" s="53"/>
      <c r="AW23" s="286">
        <v>46.168304443359375</v>
      </c>
      <c r="AX23" s="287">
        <v>3.17431640625</v>
      </c>
      <c r="AY23" s="286">
        <v>42.821495056152344</v>
      </c>
      <c r="AZ23" s="287">
        <v>2.959775447845459</v>
      </c>
      <c r="BA23" s="283">
        <f t="shared" si="20"/>
        <v>-3.3468093872070313</v>
      </c>
      <c r="BB23" s="312">
        <f t="shared" si="21"/>
        <v>4.3401100618137214</v>
      </c>
      <c r="BC23" s="312">
        <f t="shared" si="22"/>
        <v>-0.77113468081231284</v>
      </c>
      <c r="BD23" s="315">
        <f t="shared" si="44"/>
        <v>0.22031355301286165</v>
      </c>
      <c r="BE23" s="122" t="str">
        <f t="shared" si="23"/>
        <v>No significativa</v>
      </c>
      <c r="BF23" s="64" t="str">
        <f t="shared" si="24"/>
        <v>Sin cambio</v>
      </c>
      <c r="BG23" s="53"/>
      <c r="BH23" s="286">
        <v>33.983871459960938</v>
      </c>
      <c r="BI23" s="287">
        <v>1.8728278875350952</v>
      </c>
      <c r="BJ23" s="286">
        <v>39.435836791992188</v>
      </c>
      <c r="BK23" s="287">
        <v>2.3247296810150146</v>
      </c>
      <c r="BL23" s="283">
        <f t="shared" si="25"/>
        <v>5.45196533203125</v>
      </c>
      <c r="BM23" s="312">
        <f t="shared" si="26"/>
        <v>2.9852725815444958</v>
      </c>
      <c r="BN23" s="312">
        <f t="shared" si="27"/>
        <v>1.8262872763232083</v>
      </c>
      <c r="BO23" s="315">
        <f t="shared" si="45"/>
        <v>3.3903500391294084E-2</v>
      </c>
      <c r="BP23" s="122" t="str">
        <f t="shared" si="28"/>
        <v>Significativa</v>
      </c>
      <c r="BQ23" s="64" t="str">
        <f t="shared" si="29"/>
        <v>Aumento</v>
      </c>
      <c r="BR23" s="53"/>
      <c r="BS23" s="286">
        <v>38.901626586914063</v>
      </c>
      <c r="BT23" s="287">
        <v>2.0078773498535156</v>
      </c>
      <c r="BU23" s="286">
        <v>45.12744140625</v>
      </c>
      <c r="BV23" s="287">
        <v>2.313084602355957</v>
      </c>
      <c r="BW23" s="283">
        <f t="shared" si="30"/>
        <v>6.2258148193359375</v>
      </c>
      <c r="BX23" s="312">
        <f t="shared" si="31"/>
        <v>3.0629939323660098</v>
      </c>
      <c r="BY23" s="312">
        <f t="shared" si="32"/>
        <v>2.0325913001488733</v>
      </c>
      <c r="BZ23" s="315">
        <f t="shared" si="46"/>
        <v>2.1046915592691007E-2</v>
      </c>
      <c r="CA23" s="122" t="str">
        <f t="shared" si="33"/>
        <v>Significativa</v>
      </c>
      <c r="CB23" s="64" t="str">
        <f t="shared" si="34"/>
        <v>Aumento</v>
      </c>
      <c r="CC23" s="53"/>
      <c r="CD23" s="286">
        <v>70.436225891113281</v>
      </c>
      <c r="CE23" s="287">
        <v>1.7230789661407471</v>
      </c>
      <c r="CF23" s="286">
        <v>71.946174621582031</v>
      </c>
      <c r="CG23" s="287">
        <v>1.8449807167053223</v>
      </c>
      <c r="CH23" s="283">
        <f t="shared" si="35"/>
        <v>1.50994873046875</v>
      </c>
      <c r="CI23" s="312">
        <f t="shared" si="36"/>
        <v>2.5244712255383601</v>
      </c>
      <c r="CJ23" s="312">
        <f t="shared" si="37"/>
        <v>0.59812475388652664</v>
      </c>
      <c r="CK23" s="315">
        <f t="shared" si="47"/>
        <v>0.27487834719698923</v>
      </c>
      <c r="CL23" s="122" t="str">
        <f t="shared" si="38"/>
        <v>No significativa</v>
      </c>
      <c r="CM23" s="64" t="str">
        <f t="shared" si="39"/>
        <v>Sin cambio</v>
      </c>
    </row>
    <row r="24" spans="1:91" x14ac:dyDescent="0.2">
      <c r="A24" s="53"/>
      <c r="B24" s="50" t="s">
        <v>55</v>
      </c>
      <c r="C24" s="291">
        <v>2616.0859999999998</v>
      </c>
      <c r="D24" s="291">
        <v>2777.7550000000001</v>
      </c>
      <c r="E24" s="286">
        <v>23.709007263183594</v>
      </c>
      <c r="F24" s="289">
        <v>1.060550332069397</v>
      </c>
      <c r="G24" s="286">
        <v>20.614919662475586</v>
      </c>
      <c r="H24" s="289">
        <v>0.94769793748855591</v>
      </c>
      <c r="I24" s="286">
        <f t="shared" si="0"/>
        <v>-3.0940876007080078</v>
      </c>
      <c r="J24" s="323">
        <f t="shared" si="1"/>
        <v>1.4222863240475074</v>
      </c>
      <c r="K24" s="320">
        <f t="shared" si="2"/>
        <v>-2.1754322940425452</v>
      </c>
      <c r="L24" s="320">
        <f t="shared" si="40"/>
        <v>1.4798868336768679E-2</v>
      </c>
      <c r="M24" s="239" t="str">
        <f t="shared" si="3"/>
        <v>Significativa</v>
      </c>
      <c r="N24" s="236" t="str">
        <f t="shared" si="4"/>
        <v>Disminución</v>
      </c>
      <c r="O24" s="53"/>
      <c r="P24" s="286">
        <v>47.406734466552734</v>
      </c>
      <c r="Q24" s="287">
        <v>2.9132919311523437</v>
      </c>
      <c r="R24" s="286">
        <v>18.657873153686523</v>
      </c>
      <c r="S24" s="287">
        <v>1.3021645545959473</v>
      </c>
      <c r="T24" s="283">
        <f t="shared" si="5"/>
        <v>-28.748861312866211</v>
      </c>
      <c r="U24" s="312">
        <f t="shared" si="6"/>
        <v>3.191066029301715</v>
      </c>
      <c r="V24" s="312">
        <f t="shared" si="7"/>
        <v>-9.0091715586208601</v>
      </c>
      <c r="W24" s="315">
        <f t="shared" si="41"/>
        <v>1.0380944004801995E-19</v>
      </c>
      <c r="X24" s="122" t="str">
        <f t="shared" si="8"/>
        <v>Significativa</v>
      </c>
      <c r="Y24" s="64" t="str">
        <f t="shared" si="9"/>
        <v>Disminución</v>
      </c>
      <c r="Z24" s="53"/>
      <c r="AA24" s="286">
        <v>77.19708251953125</v>
      </c>
      <c r="AB24" s="287">
        <v>1.5566332340240479</v>
      </c>
      <c r="AC24" s="286">
        <v>71.332389831542969</v>
      </c>
      <c r="AD24" s="287">
        <v>1.6506669521331787</v>
      </c>
      <c r="AE24" s="283">
        <f t="shared" si="10"/>
        <v>-5.8646926879882812</v>
      </c>
      <c r="AF24" s="312">
        <f t="shared" si="11"/>
        <v>2.2688782277003772</v>
      </c>
      <c r="AG24" s="312">
        <f t="shared" si="12"/>
        <v>-2.5848424196535413</v>
      </c>
      <c r="AH24" s="315">
        <f t="shared" si="42"/>
        <v>4.871175607360557E-3</v>
      </c>
      <c r="AI24" s="122" t="str">
        <f t="shared" si="13"/>
        <v>Significativa</v>
      </c>
      <c r="AJ24" s="64" t="str">
        <f t="shared" si="14"/>
        <v>Disminución</v>
      </c>
      <c r="AK24" s="53"/>
      <c r="AL24" s="286">
        <v>21.272886276245117</v>
      </c>
      <c r="AM24" s="287">
        <v>2.5536377429962158</v>
      </c>
      <c r="AN24" s="286">
        <v>12.774812698364258</v>
      </c>
      <c r="AO24" s="287">
        <v>1.4127445220947266</v>
      </c>
      <c r="AP24" s="283">
        <f t="shared" si="15"/>
        <v>-8.4980735778808594</v>
      </c>
      <c r="AQ24" s="312">
        <f t="shared" si="16"/>
        <v>2.918375028532739</v>
      </c>
      <c r="AR24" s="312">
        <f t="shared" si="17"/>
        <v>-2.9119196452806153</v>
      </c>
      <c r="AS24" s="315">
        <f t="shared" si="43"/>
        <v>1.7960751531647943E-3</v>
      </c>
      <c r="AT24" s="122" t="str">
        <f t="shared" si="18"/>
        <v>Significativa</v>
      </c>
      <c r="AU24" s="64" t="str">
        <f t="shared" si="19"/>
        <v>Disminución</v>
      </c>
      <c r="AV24" s="53"/>
      <c r="AW24" s="286">
        <v>25.943262100219727</v>
      </c>
      <c r="AX24" s="287">
        <v>3.0834915637969971</v>
      </c>
      <c r="AY24" s="286">
        <v>17.998672485351562</v>
      </c>
      <c r="AZ24" s="287">
        <v>2.5144853591918945</v>
      </c>
      <c r="BA24" s="283">
        <f t="shared" si="20"/>
        <v>-7.9445896148681641</v>
      </c>
      <c r="BB24" s="312">
        <f t="shared" si="21"/>
        <v>3.9787632306531688</v>
      </c>
      <c r="BC24" s="312">
        <f t="shared" si="22"/>
        <v>-1.996748525687956</v>
      </c>
      <c r="BD24" s="315">
        <f t="shared" si="44"/>
        <v>2.2926253914445471E-2</v>
      </c>
      <c r="BE24" s="122" t="str">
        <f t="shared" si="23"/>
        <v>Significativa</v>
      </c>
      <c r="BF24" s="64" t="str">
        <f t="shared" si="24"/>
        <v>Disminución</v>
      </c>
      <c r="BG24" s="53"/>
      <c r="BH24" s="286">
        <v>23.903305053710937</v>
      </c>
      <c r="BI24" s="287">
        <v>2.1165049076080322</v>
      </c>
      <c r="BJ24" s="286">
        <v>24.981037139892578</v>
      </c>
      <c r="BK24" s="287">
        <v>1.7788631916046143</v>
      </c>
      <c r="BL24" s="283">
        <f t="shared" si="25"/>
        <v>1.0777320861816406</v>
      </c>
      <c r="BM24" s="312">
        <f t="shared" si="26"/>
        <v>2.7647689376102735</v>
      </c>
      <c r="BN24" s="312">
        <f t="shared" si="27"/>
        <v>0.38980909815674425</v>
      </c>
      <c r="BO24" s="315">
        <f t="shared" si="45"/>
        <v>0.34833885778751794</v>
      </c>
      <c r="BP24" s="122" t="str">
        <f t="shared" si="28"/>
        <v>No significativa</v>
      </c>
      <c r="BQ24" s="64" t="str">
        <f t="shared" si="29"/>
        <v>Sin cambio</v>
      </c>
      <c r="BR24" s="53"/>
      <c r="BS24" s="286">
        <v>22.707588195800781</v>
      </c>
      <c r="BT24" s="287">
        <v>2.4133856296539307</v>
      </c>
      <c r="BU24" s="286">
        <v>23.755083084106445</v>
      </c>
      <c r="BV24" s="287">
        <v>1.728398323059082</v>
      </c>
      <c r="BW24" s="283">
        <f t="shared" si="30"/>
        <v>1.0474948883056641</v>
      </c>
      <c r="BX24" s="312">
        <f t="shared" si="31"/>
        <v>2.9684660955742017</v>
      </c>
      <c r="BY24" s="312">
        <f t="shared" si="32"/>
        <v>0.35287412912258415</v>
      </c>
      <c r="BZ24" s="315">
        <f t="shared" si="46"/>
        <v>0.36209140336771961</v>
      </c>
      <c r="CA24" s="122" t="str">
        <f t="shared" si="33"/>
        <v>No significativa</v>
      </c>
      <c r="CB24" s="64" t="str">
        <f t="shared" si="34"/>
        <v>Sin cambio</v>
      </c>
      <c r="CC24" s="53"/>
      <c r="CD24" s="286">
        <v>58.610420227050781</v>
      </c>
      <c r="CE24" s="287">
        <v>2.6712393760681152</v>
      </c>
      <c r="CF24" s="286">
        <v>55.780189514160156</v>
      </c>
      <c r="CG24" s="287">
        <v>1.9638584852218628</v>
      </c>
      <c r="CH24" s="283">
        <f t="shared" si="35"/>
        <v>-2.830230712890625</v>
      </c>
      <c r="CI24" s="312">
        <f t="shared" si="36"/>
        <v>3.3154577292184988</v>
      </c>
      <c r="CJ24" s="312">
        <f t="shared" si="37"/>
        <v>-0.85364705088782755</v>
      </c>
      <c r="CK24" s="315">
        <f t="shared" si="47"/>
        <v>0.19665029014200566</v>
      </c>
      <c r="CL24" s="122" t="str">
        <f t="shared" si="38"/>
        <v>No significativa</v>
      </c>
      <c r="CM24" s="64" t="str">
        <f t="shared" si="39"/>
        <v>Sin cambio</v>
      </c>
    </row>
    <row r="25" spans="1:91" x14ac:dyDescent="0.2">
      <c r="A25" s="53"/>
      <c r="B25" s="50" t="s">
        <v>54</v>
      </c>
      <c r="C25" s="291">
        <v>7241.4229999999998</v>
      </c>
      <c r="D25" s="291">
        <v>7667.9120000000003</v>
      </c>
      <c r="E25" s="286">
        <v>21.582843780517578</v>
      </c>
      <c r="F25" s="289">
        <v>0.83048146963119507</v>
      </c>
      <c r="G25" s="286">
        <v>18.386478424072266</v>
      </c>
      <c r="H25" s="289">
        <v>0.89695698022842407</v>
      </c>
      <c r="I25" s="286">
        <f t="shared" si="0"/>
        <v>-3.1963653564453125</v>
      </c>
      <c r="J25" s="323">
        <f t="shared" si="1"/>
        <v>1.2223875391140417</v>
      </c>
      <c r="K25" s="320">
        <f t="shared" si="2"/>
        <v>-2.6148543356078093</v>
      </c>
      <c r="L25" s="320">
        <f t="shared" si="40"/>
        <v>4.4632757992736265E-3</v>
      </c>
      <c r="M25" s="239" t="str">
        <f t="shared" si="3"/>
        <v>Significativa</v>
      </c>
      <c r="N25" s="236" t="str">
        <f t="shared" si="4"/>
        <v>Disminución</v>
      </c>
      <c r="O25" s="53"/>
      <c r="P25" s="286">
        <v>33.948890686035156</v>
      </c>
      <c r="Q25" s="287">
        <v>1.2486417293548584</v>
      </c>
      <c r="R25" s="286">
        <v>23.727972030639648</v>
      </c>
      <c r="S25" s="287">
        <v>1.3085294961929321</v>
      </c>
      <c r="T25" s="283">
        <f t="shared" si="5"/>
        <v>-10.220918655395508</v>
      </c>
      <c r="U25" s="312">
        <f t="shared" si="6"/>
        <v>1.8086889203766412</v>
      </c>
      <c r="V25" s="312">
        <f t="shared" si="7"/>
        <v>-5.6510097121992127</v>
      </c>
      <c r="W25" s="315">
        <f t="shared" si="41"/>
        <v>7.9754038909708207E-9</v>
      </c>
      <c r="X25" s="122" t="str">
        <f t="shared" si="8"/>
        <v>Significativa</v>
      </c>
      <c r="Y25" s="64" t="str">
        <f t="shared" si="9"/>
        <v>Disminución</v>
      </c>
      <c r="Z25" s="53"/>
      <c r="AA25" s="286">
        <v>57.994377136230469</v>
      </c>
      <c r="AB25" s="287">
        <v>1.3461014032363892</v>
      </c>
      <c r="AC25" s="286">
        <v>53.5064697265625</v>
      </c>
      <c r="AD25" s="287">
        <v>1.7792973518371582</v>
      </c>
      <c r="AE25" s="283">
        <f t="shared" si="10"/>
        <v>-4.4879074096679687</v>
      </c>
      <c r="AF25" s="312">
        <f t="shared" si="11"/>
        <v>2.2311181174580828</v>
      </c>
      <c r="AG25" s="312">
        <f t="shared" si="12"/>
        <v>-2.0115059684876972</v>
      </c>
      <c r="AH25" s="315">
        <f t="shared" si="42"/>
        <v>2.2136020266316572E-2</v>
      </c>
      <c r="AI25" s="122" t="str">
        <f t="shared" si="13"/>
        <v>Significativa</v>
      </c>
      <c r="AJ25" s="64" t="str">
        <f t="shared" si="14"/>
        <v>Disminución</v>
      </c>
      <c r="AK25" s="53"/>
      <c r="AL25" s="286">
        <v>9.7868471145629883</v>
      </c>
      <c r="AM25" s="287">
        <v>1.0204806327819824</v>
      </c>
      <c r="AN25" s="286">
        <v>9.0612154006958008</v>
      </c>
      <c r="AO25" s="287">
        <v>1.3741037845611572</v>
      </c>
      <c r="AP25" s="283">
        <f t="shared" si="15"/>
        <v>-0.7256317138671875</v>
      </c>
      <c r="AQ25" s="312">
        <f t="shared" si="16"/>
        <v>1.7115904687244581</v>
      </c>
      <c r="AR25" s="312">
        <f t="shared" si="17"/>
        <v>-0.42395171457571607</v>
      </c>
      <c r="AS25" s="315">
        <f t="shared" si="43"/>
        <v>0.33580051394201132</v>
      </c>
      <c r="AT25" s="122" t="str">
        <f t="shared" si="18"/>
        <v>No significativa</v>
      </c>
      <c r="AU25" s="64" t="str">
        <f t="shared" si="19"/>
        <v>Sin cambio</v>
      </c>
      <c r="AV25" s="53"/>
      <c r="AW25" s="286">
        <v>9.8200864791870117</v>
      </c>
      <c r="AX25" s="287">
        <v>1.6403632164001465</v>
      </c>
      <c r="AY25" s="286">
        <v>6.4674191474914551</v>
      </c>
      <c r="AZ25" s="287">
        <v>1.4508650302886963</v>
      </c>
      <c r="BA25" s="283">
        <f t="shared" si="20"/>
        <v>-3.3526673316955566</v>
      </c>
      <c r="BB25" s="312">
        <f t="shared" si="21"/>
        <v>2.1899316925039587</v>
      </c>
      <c r="BC25" s="312">
        <f t="shared" si="22"/>
        <v>-1.5309460761591751</v>
      </c>
      <c r="BD25" s="315">
        <f t="shared" si="44"/>
        <v>6.2891360158971468E-2</v>
      </c>
      <c r="BE25" s="122" t="str">
        <f t="shared" si="23"/>
        <v>No significativa</v>
      </c>
      <c r="BF25" s="64" t="str">
        <f t="shared" si="24"/>
        <v>Sin cambio</v>
      </c>
      <c r="BG25" s="53"/>
      <c r="BH25" s="286">
        <v>17.880020141601563</v>
      </c>
      <c r="BI25" s="287">
        <v>1.1179993152618408</v>
      </c>
      <c r="BJ25" s="286">
        <v>20.603340148925781</v>
      </c>
      <c r="BK25" s="287">
        <v>1.7412897348403931</v>
      </c>
      <c r="BL25" s="283">
        <f t="shared" si="25"/>
        <v>2.7233200073242187</v>
      </c>
      <c r="BM25" s="312">
        <f t="shared" si="26"/>
        <v>2.069302396844519</v>
      </c>
      <c r="BN25" s="312">
        <f t="shared" si="27"/>
        <v>1.3160570496980102</v>
      </c>
      <c r="BO25" s="315">
        <f t="shared" si="45"/>
        <v>9.4077447644604573E-2</v>
      </c>
      <c r="BP25" s="122" t="str">
        <f t="shared" si="28"/>
        <v>No significativa</v>
      </c>
      <c r="BQ25" s="64" t="str">
        <f t="shared" si="29"/>
        <v>Sin cambio</v>
      </c>
      <c r="BR25" s="53"/>
      <c r="BS25" s="286">
        <v>9.6264925003051758</v>
      </c>
      <c r="BT25" s="287">
        <v>0.97087591886520386</v>
      </c>
      <c r="BU25" s="286">
        <v>16.289402008056641</v>
      </c>
      <c r="BV25" s="287">
        <v>1.2581970691680908</v>
      </c>
      <c r="BW25" s="283">
        <f t="shared" si="30"/>
        <v>6.6629095077514648</v>
      </c>
      <c r="BX25" s="312">
        <f t="shared" si="31"/>
        <v>1.5892324923356957</v>
      </c>
      <c r="BY25" s="312">
        <f t="shared" si="32"/>
        <v>4.1925328986692083</v>
      </c>
      <c r="BZ25" s="315">
        <f t="shared" si="46"/>
        <v>1.3792853107985614E-5</v>
      </c>
      <c r="CA25" s="122" t="str">
        <f t="shared" si="33"/>
        <v>Significativa</v>
      </c>
      <c r="CB25" s="64" t="str">
        <f t="shared" si="34"/>
        <v>Aumento</v>
      </c>
      <c r="CC25" s="53"/>
      <c r="CD25" s="286">
        <v>42.013759613037109</v>
      </c>
      <c r="CE25" s="287">
        <v>1.6189519166946411</v>
      </c>
      <c r="CF25" s="286">
        <v>47.869213104248047</v>
      </c>
      <c r="CG25" s="287">
        <v>1.9272325038909912</v>
      </c>
      <c r="CH25" s="283">
        <f t="shared" si="35"/>
        <v>5.8554534912109375</v>
      </c>
      <c r="CI25" s="312">
        <f t="shared" si="36"/>
        <v>2.5169883656114092</v>
      </c>
      <c r="CJ25" s="312">
        <f t="shared" si="37"/>
        <v>2.326372887221738</v>
      </c>
      <c r="CK25" s="315">
        <f t="shared" si="47"/>
        <v>9.9993333645416183E-3</v>
      </c>
      <c r="CL25" s="122" t="str">
        <f t="shared" si="38"/>
        <v>Significativa</v>
      </c>
      <c r="CM25" s="64" t="str">
        <f t="shared" si="39"/>
        <v>Aumento</v>
      </c>
    </row>
    <row r="26" spans="1:91" x14ac:dyDescent="0.2">
      <c r="A26" s="53"/>
      <c r="B26" s="50" t="s">
        <v>53</v>
      </c>
      <c r="C26" s="291">
        <v>15099.485000000001</v>
      </c>
      <c r="D26" s="291">
        <v>16165.954</v>
      </c>
      <c r="E26" s="286">
        <v>18.719791412353516</v>
      </c>
      <c r="F26" s="289">
        <v>0.60730099678039551</v>
      </c>
      <c r="G26" s="286">
        <v>15.419429779052734</v>
      </c>
      <c r="H26" s="289">
        <v>0.85810786485671997</v>
      </c>
      <c r="I26" s="286">
        <f t="shared" si="0"/>
        <v>-3.3003616333007813</v>
      </c>
      <c r="J26" s="323">
        <f t="shared" si="1"/>
        <v>1.0512676197902324</v>
      </c>
      <c r="K26" s="320">
        <f t="shared" si="2"/>
        <v>-3.1394114792190861</v>
      </c>
      <c r="L26" s="320">
        <f t="shared" si="40"/>
        <v>8.4643776222129358E-4</v>
      </c>
      <c r="M26" s="239" t="str">
        <f t="shared" si="3"/>
        <v>Significativa</v>
      </c>
      <c r="N26" s="236" t="str">
        <f t="shared" si="4"/>
        <v>Disminución</v>
      </c>
      <c r="O26" s="53"/>
      <c r="P26" s="286">
        <v>42.580162048339844</v>
      </c>
      <c r="Q26" s="287">
        <v>1.1408997774124146</v>
      </c>
      <c r="R26" s="286">
        <v>25.347536087036133</v>
      </c>
      <c r="S26" s="287">
        <v>1.1794613599777222</v>
      </c>
      <c r="T26" s="283">
        <f t="shared" si="5"/>
        <v>-17.232625961303711</v>
      </c>
      <c r="U26" s="312">
        <f t="shared" si="6"/>
        <v>1.6409696529126292</v>
      </c>
      <c r="V26" s="312">
        <f t="shared" si="7"/>
        <v>-10.501489732437626</v>
      </c>
      <c r="W26" s="315">
        <f t="shared" si="41"/>
        <v>4.2513758122061862E-26</v>
      </c>
      <c r="X26" s="122" t="str">
        <f t="shared" si="8"/>
        <v>Significativa</v>
      </c>
      <c r="Y26" s="64" t="str">
        <f t="shared" si="9"/>
        <v>Disminución</v>
      </c>
      <c r="Z26" s="53"/>
      <c r="AA26" s="286">
        <v>68.263778686523438</v>
      </c>
      <c r="AB26" s="287">
        <v>1.0174685716629028</v>
      </c>
      <c r="AC26" s="286">
        <v>64.756355285644531</v>
      </c>
      <c r="AD26" s="287">
        <v>1.3296852111816406</v>
      </c>
      <c r="AE26" s="283">
        <f t="shared" si="10"/>
        <v>-3.5074234008789063</v>
      </c>
      <c r="AF26" s="312">
        <f t="shared" si="11"/>
        <v>1.6743073359323586</v>
      </c>
      <c r="AG26" s="312">
        <f t="shared" si="12"/>
        <v>-2.0948504050636285</v>
      </c>
      <c r="AH26" s="315">
        <f t="shared" si="42"/>
        <v>1.8092146373371355E-2</v>
      </c>
      <c r="AI26" s="122" t="str">
        <f t="shared" si="13"/>
        <v>Significativa</v>
      </c>
      <c r="AJ26" s="64" t="str">
        <f t="shared" si="14"/>
        <v>Disminución</v>
      </c>
      <c r="AK26" s="53"/>
      <c r="AL26" s="286">
        <v>14.394251823425293</v>
      </c>
      <c r="AM26" s="287">
        <v>1.1550304889678955</v>
      </c>
      <c r="AN26" s="286">
        <v>10.202095031738281</v>
      </c>
      <c r="AO26" s="287">
        <v>1.2149940729141235</v>
      </c>
      <c r="AP26" s="283">
        <f t="shared" si="15"/>
        <v>-4.1921567916870117</v>
      </c>
      <c r="AQ26" s="312">
        <f t="shared" si="16"/>
        <v>1.6763967393376384</v>
      </c>
      <c r="AR26" s="312">
        <f t="shared" si="17"/>
        <v>-2.5006949090961461</v>
      </c>
      <c r="AS26" s="315">
        <f t="shared" si="43"/>
        <v>6.1974953256686638E-3</v>
      </c>
      <c r="AT26" s="122" t="str">
        <f t="shared" si="18"/>
        <v>Significativa</v>
      </c>
      <c r="AU26" s="64" t="str">
        <f t="shared" si="19"/>
        <v>Disminución</v>
      </c>
      <c r="AV26" s="53"/>
      <c r="AW26" s="286">
        <v>16.534536361694336</v>
      </c>
      <c r="AX26" s="287">
        <v>1.4172917604446411</v>
      </c>
      <c r="AY26" s="286">
        <v>9.6936187744140625</v>
      </c>
      <c r="AZ26" s="287">
        <v>1.4451005458831787</v>
      </c>
      <c r="BA26" s="283">
        <f t="shared" si="20"/>
        <v>-6.8409175872802734</v>
      </c>
      <c r="BB26" s="312">
        <f t="shared" si="21"/>
        <v>2.0241125269945175</v>
      </c>
      <c r="BC26" s="312">
        <f t="shared" si="22"/>
        <v>-3.3797120940889283</v>
      </c>
      <c r="BD26" s="315">
        <f t="shared" si="44"/>
        <v>3.6280898407619222E-4</v>
      </c>
      <c r="BE26" s="122" t="str">
        <f t="shared" si="23"/>
        <v>Significativa</v>
      </c>
      <c r="BF26" s="64" t="str">
        <f t="shared" si="24"/>
        <v>Disminución</v>
      </c>
      <c r="BG26" s="53"/>
      <c r="BH26" s="286">
        <v>21.20466423034668</v>
      </c>
      <c r="BI26" s="287">
        <v>1.2265679836273193</v>
      </c>
      <c r="BJ26" s="286">
        <v>17.679389953613281</v>
      </c>
      <c r="BK26" s="287">
        <v>1.3495008945465088</v>
      </c>
      <c r="BL26" s="283">
        <f t="shared" si="25"/>
        <v>-3.5252742767333984</v>
      </c>
      <c r="BM26" s="312">
        <f t="shared" si="26"/>
        <v>1.8236287129899593</v>
      </c>
      <c r="BN26" s="312">
        <f t="shared" si="27"/>
        <v>-1.9331096574770854</v>
      </c>
      <c r="BO26" s="315">
        <f t="shared" si="45"/>
        <v>2.6611345321208655E-2</v>
      </c>
      <c r="BP26" s="122" t="str">
        <f t="shared" si="28"/>
        <v>Significativa</v>
      </c>
      <c r="BQ26" s="64" t="str">
        <f t="shared" si="29"/>
        <v>Disminución</v>
      </c>
      <c r="BR26" s="53"/>
      <c r="BS26" s="286">
        <v>11.203090667724609</v>
      </c>
      <c r="BT26" s="287">
        <v>1.0121141672134399</v>
      </c>
      <c r="BU26" s="286">
        <v>15.946982383728027</v>
      </c>
      <c r="BV26" s="287">
        <v>1.3735482692718506</v>
      </c>
      <c r="BW26" s="283">
        <f t="shared" si="30"/>
        <v>4.743891716003418</v>
      </c>
      <c r="BX26" s="312">
        <f t="shared" si="31"/>
        <v>1.7061682025796434</v>
      </c>
      <c r="BY26" s="312">
        <f t="shared" si="32"/>
        <v>2.7804361309927614</v>
      </c>
      <c r="BZ26" s="315">
        <f t="shared" si="46"/>
        <v>2.7142968539635159E-3</v>
      </c>
      <c r="CA26" s="122" t="str">
        <f t="shared" si="33"/>
        <v>Significativa</v>
      </c>
      <c r="CB26" s="64" t="str">
        <f t="shared" si="34"/>
        <v>Aumento</v>
      </c>
      <c r="CC26" s="53"/>
      <c r="CD26" s="286">
        <v>47.910072326660156</v>
      </c>
      <c r="CE26" s="287">
        <v>1.3760601282119751</v>
      </c>
      <c r="CF26" s="286">
        <v>53.147529602050781</v>
      </c>
      <c r="CG26" s="287">
        <v>1.7815358638763428</v>
      </c>
      <c r="CH26" s="283">
        <f t="shared" si="35"/>
        <v>5.237457275390625</v>
      </c>
      <c r="CI26" s="312">
        <f t="shared" si="36"/>
        <v>2.251091182234159</v>
      </c>
      <c r="CJ26" s="312">
        <f t="shared" si="37"/>
        <v>2.3266304433712732</v>
      </c>
      <c r="CK26" s="315">
        <f t="shared" si="47"/>
        <v>9.9924713968750911E-3</v>
      </c>
      <c r="CL26" s="122" t="str">
        <f t="shared" si="38"/>
        <v>Significativa</v>
      </c>
      <c r="CM26" s="64" t="str">
        <f t="shared" si="39"/>
        <v>Aumento</v>
      </c>
    </row>
    <row r="27" spans="1:91" x14ac:dyDescent="0.2">
      <c r="A27" s="53"/>
      <c r="B27" s="50" t="s">
        <v>52</v>
      </c>
      <c r="C27" s="291">
        <v>4346.616</v>
      </c>
      <c r="D27" s="291">
        <v>4502.1980000000003</v>
      </c>
      <c r="E27" s="286">
        <v>31.86665153503418</v>
      </c>
      <c r="F27" s="289">
        <v>1.2975521087646484</v>
      </c>
      <c r="G27" s="286">
        <v>26.112512588500977</v>
      </c>
      <c r="H27" s="289">
        <v>1.0604146718978882</v>
      </c>
      <c r="I27" s="286">
        <f t="shared" si="0"/>
        <v>-5.7541389465332031</v>
      </c>
      <c r="J27" s="323">
        <f t="shared" si="1"/>
        <v>1.6757448347931412</v>
      </c>
      <c r="K27" s="320">
        <f t="shared" si="2"/>
        <v>-3.4337799091253118</v>
      </c>
      <c r="L27" s="320">
        <f t="shared" si="40"/>
        <v>2.97613643343064E-4</v>
      </c>
      <c r="M27" s="239" t="str">
        <f t="shared" si="3"/>
        <v>Significativa</v>
      </c>
      <c r="N27" s="236" t="str">
        <f t="shared" si="4"/>
        <v>Disminución</v>
      </c>
      <c r="O27" s="53"/>
      <c r="P27" s="286">
        <v>55.617195129394531</v>
      </c>
      <c r="Q27" s="287">
        <v>2.0582265853881836</v>
      </c>
      <c r="R27" s="286">
        <v>28.563270568847656</v>
      </c>
      <c r="S27" s="287">
        <v>1.9355164766311646</v>
      </c>
      <c r="T27" s="283">
        <f t="shared" si="5"/>
        <v>-27.053924560546875</v>
      </c>
      <c r="U27" s="312">
        <f t="shared" si="6"/>
        <v>2.8253355036365893</v>
      </c>
      <c r="V27" s="312">
        <f t="shared" si="7"/>
        <v>-9.5754732582112148</v>
      </c>
      <c r="W27" s="315">
        <f t="shared" si="41"/>
        <v>5.0695935600153009E-22</v>
      </c>
      <c r="X27" s="122" t="str">
        <f t="shared" si="8"/>
        <v>Significativa</v>
      </c>
      <c r="Y27" s="64" t="str">
        <f t="shared" si="9"/>
        <v>Disminución</v>
      </c>
      <c r="Z27" s="53"/>
      <c r="AA27" s="286">
        <v>77.367820739746094</v>
      </c>
      <c r="AB27" s="287">
        <v>1.5746591091156006</v>
      </c>
      <c r="AC27" s="286">
        <v>71.645584106445313</v>
      </c>
      <c r="AD27" s="287">
        <v>1.5375726222991943</v>
      </c>
      <c r="AE27" s="283">
        <f t="shared" si="10"/>
        <v>-5.7222366333007813</v>
      </c>
      <c r="AF27" s="312">
        <f t="shared" si="11"/>
        <v>2.2008364043619322</v>
      </c>
      <c r="AG27" s="312">
        <f t="shared" si="12"/>
        <v>-2.6000281629109891</v>
      </c>
      <c r="AH27" s="315">
        <f t="shared" si="42"/>
        <v>4.6608055017702829E-3</v>
      </c>
      <c r="AI27" s="122" t="str">
        <f t="shared" si="13"/>
        <v>Significativa</v>
      </c>
      <c r="AJ27" s="64" t="str">
        <f t="shared" si="14"/>
        <v>Disminución</v>
      </c>
      <c r="AK27" s="53"/>
      <c r="AL27" s="286">
        <v>22.504173278808594</v>
      </c>
      <c r="AM27" s="287">
        <v>2.0353856086730957</v>
      </c>
      <c r="AN27" s="286">
        <v>21.068553924560547</v>
      </c>
      <c r="AO27" s="287">
        <v>2.0007483959197998</v>
      </c>
      <c r="AP27" s="283">
        <f t="shared" si="15"/>
        <v>-1.4356193542480469</v>
      </c>
      <c r="AQ27" s="312">
        <f t="shared" si="16"/>
        <v>2.8540828158568208</v>
      </c>
      <c r="AR27" s="312">
        <f>AP27/AQ27</f>
        <v>-0.50300550014595891</v>
      </c>
      <c r="AS27" s="315">
        <f t="shared" si="43"/>
        <v>0.3074802025823945</v>
      </c>
      <c r="AT27" s="122" t="str">
        <f t="shared" si="18"/>
        <v>No significativa</v>
      </c>
      <c r="AU27" s="64" t="str">
        <f t="shared" si="19"/>
        <v>Sin cambio</v>
      </c>
      <c r="AV27" s="53"/>
      <c r="AW27" s="286">
        <v>21.835813522338867</v>
      </c>
      <c r="AX27" s="287">
        <v>2.4491410255432129</v>
      </c>
      <c r="AY27" s="286">
        <v>22.126014709472656</v>
      </c>
      <c r="AZ27" s="287">
        <v>3.5632565021514893</v>
      </c>
      <c r="BA27" s="283">
        <f t="shared" si="20"/>
        <v>0.29020118713378906</v>
      </c>
      <c r="BB27" s="312">
        <f t="shared" si="21"/>
        <v>4.3237817547979605</v>
      </c>
      <c r="BC27" s="312">
        <f t="shared" si="22"/>
        <v>6.7117445697105829E-2</v>
      </c>
      <c r="BD27" s="315">
        <f t="shared" si="44"/>
        <v>0.47324410277673101</v>
      </c>
      <c r="BE27" s="122" t="str">
        <f t="shared" si="23"/>
        <v>No significativa</v>
      </c>
      <c r="BF27" s="64" t="str">
        <f t="shared" si="24"/>
        <v>Sin cambio</v>
      </c>
      <c r="BG27" s="53"/>
      <c r="BH27" s="286">
        <v>31.830831527709961</v>
      </c>
      <c r="BI27" s="287">
        <v>1.8500317335128784</v>
      </c>
      <c r="BJ27" s="286">
        <v>32.217998504638672</v>
      </c>
      <c r="BK27" s="287">
        <v>2.0214853286743164</v>
      </c>
      <c r="BL27" s="283">
        <f t="shared" si="25"/>
        <v>0.38716697692871094</v>
      </c>
      <c r="BM27" s="312">
        <f t="shared" si="26"/>
        <v>2.7402591755252228</v>
      </c>
      <c r="BN27" s="312">
        <f t="shared" si="27"/>
        <v>0.14128845197808818</v>
      </c>
      <c r="BO27" s="315">
        <f t="shared" si="45"/>
        <v>0.44382103604323542</v>
      </c>
      <c r="BP27" s="122" t="str">
        <f t="shared" si="28"/>
        <v>No significativa</v>
      </c>
      <c r="BQ27" s="64" t="str">
        <f t="shared" si="29"/>
        <v>Sin cambio</v>
      </c>
      <c r="BR27" s="53"/>
      <c r="BS27" s="286">
        <v>22.186086654663086</v>
      </c>
      <c r="BT27" s="287">
        <v>1.7653783559799194</v>
      </c>
      <c r="BU27" s="286">
        <v>24.246757507324219</v>
      </c>
      <c r="BV27" s="287">
        <v>1.9129548072814941</v>
      </c>
      <c r="BW27" s="283">
        <f t="shared" si="30"/>
        <v>2.0606708526611328</v>
      </c>
      <c r="BX27" s="312">
        <f t="shared" si="31"/>
        <v>2.6030668132923021</v>
      </c>
      <c r="BY27" s="312">
        <f t="shared" si="32"/>
        <v>0.79163194818454985</v>
      </c>
      <c r="BZ27" s="315">
        <f t="shared" si="46"/>
        <v>0.21428765638889569</v>
      </c>
      <c r="CA27" s="122" t="str">
        <f t="shared" si="33"/>
        <v>No significativa</v>
      </c>
      <c r="CB27" s="64" t="str">
        <f t="shared" si="34"/>
        <v>Sin cambio</v>
      </c>
      <c r="CC27" s="53"/>
      <c r="CD27" s="286">
        <v>57.994884490966797</v>
      </c>
      <c r="CE27" s="287">
        <v>2.2921812534332275</v>
      </c>
      <c r="CF27" s="286">
        <v>57.868289947509766</v>
      </c>
      <c r="CG27" s="287">
        <v>2.0349330902099609</v>
      </c>
      <c r="CH27" s="283">
        <f t="shared" si="35"/>
        <v>-0.12659454345703125</v>
      </c>
      <c r="CI27" s="312">
        <f t="shared" si="36"/>
        <v>3.0651341863321715</v>
      </c>
      <c r="CJ27" s="312">
        <f t="shared" si="37"/>
        <v>-4.1301468634401928E-2</v>
      </c>
      <c r="CK27" s="315">
        <f t="shared" si="47"/>
        <v>0.48352778113502209</v>
      </c>
      <c r="CL27" s="122" t="str">
        <f t="shared" si="38"/>
        <v>No significativa</v>
      </c>
      <c r="CM27" s="64" t="str">
        <f t="shared" si="39"/>
        <v>Sin cambio</v>
      </c>
    </row>
    <row r="28" spans="1:91" x14ac:dyDescent="0.2">
      <c r="A28" s="53"/>
      <c r="B28" s="50" t="s">
        <v>51</v>
      </c>
      <c r="C28" s="291">
        <v>1756.3989999999999</v>
      </c>
      <c r="D28" s="291">
        <v>1855.788</v>
      </c>
      <c r="E28" s="286">
        <v>21.645252227783203</v>
      </c>
      <c r="F28" s="289">
        <v>0.77023559808731079</v>
      </c>
      <c r="G28" s="286">
        <v>19.183279037475586</v>
      </c>
      <c r="H28" s="289">
        <v>0.94546359777450562</v>
      </c>
      <c r="I28" s="286">
        <f t="shared" si="0"/>
        <v>-2.4619731903076172</v>
      </c>
      <c r="J28" s="323">
        <f t="shared" si="1"/>
        <v>1.2194934568408431</v>
      </c>
      <c r="K28" s="320">
        <f t="shared" si="2"/>
        <v>-2.0188490364560692</v>
      </c>
      <c r="L28" s="320">
        <f t="shared" si="40"/>
        <v>2.1751456285884187E-2</v>
      </c>
      <c r="M28" s="239" t="str">
        <f t="shared" si="3"/>
        <v>Significativa</v>
      </c>
      <c r="N28" s="236" t="str">
        <f t="shared" si="4"/>
        <v>Disminución</v>
      </c>
      <c r="O28" s="53"/>
      <c r="P28" s="286">
        <v>38.412002563476562</v>
      </c>
      <c r="Q28" s="287">
        <v>1.2828613519668579</v>
      </c>
      <c r="R28" s="286">
        <v>22.29985237121582</v>
      </c>
      <c r="S28" s="287">
        <v>1.150576114654541</v>
      </c>
      <c r="T28" s="283">
        <f t="shared" si="5"/>
        <v>-16.112150192260742</v>
      </c>
      <c r="U28" s="312">
        <f t="shared" si="6"/>
        <v>1.7232407388359219</v>
      </c>
      <c r="V28" s="312">
        <f t="shared" si="7"/>
        <v>-9.3499125392919691</v>
      </c>
      <c r="W28" s="315">
        <f t="shared" si="41"/>
        <v>4.3860116159024343E-21</v>
      </c>
      <c r="X28" s="122" t="str">
        <f t="shared" si="8"/>
        <v>Significativa</v>
      </c>
      <c r="Y28" s="64" t="str">
        <f t="shared" si="9"/>
        <v>Disminución</v>
      </c>
      <c r="Z28" s="53"/>
      <c r="AA28" s="286">
        <v>72.339714050292969</v>
      </c>
      <c r="AB28" s="287">
        <v>1.2550898790359497</v>
      </c>
      <c r="AC28" s="286">
        <v>64.379875183105469</v>
      </c>
      <c r="AD28" s="287">
        <v>1.4550298452377319</v>
      </c>
      <c r="AE28" s="283">
        <f t="shared" si="10"/>
        <v>-7.9598388671875</v>
      </c>
      <c r="AF28" s="312">
        <f t="shared" si="11"/>
        <v>1.9215520953101981</v>
      </c>
      <c r="AG28" s="312">
        <f t="shared" si="12"/>
        <v>-4.1424007637443392</v>
      </c>
      <c r="AH28" s="315">
        <f t="shared" si="42"/>
        <v>1.7184454716984173E-5</v>
      </c>
      <c r="AI28" s="122" t="str">
        <f t="shared" si="13"/>
        <v>Significativa</v>
      </c>
      <c r="AJ28" s="64" t="str">
        <f t="shared" si="14"/>
        <v>Disminución</v>
      </c>
      <c r="AK28" s="53"/>
      <c r="AL28" s="286">
        <v>15.782690048217773</v>
      </c>
      <c r="AM28" s="287">
        <v>1.6448673009872437</v>
      </c>
      <c r="AN28" s="286">
        <v>14.792045593261719</v>
      </c>
      <c r="AO28" s="287">
        <v>1.5222926139831543</v>
      </c>
      <c r="AP28" s="283">
        <f t="shared" si="15"/>
        <v>-0.99064445495605469</v>
      </c>
      <c r="AQ28" s="312">
        <f t="shared" si="16"/>
        <v>2.2411968321512337</v>
      </c>
      <c r="AR28" s="312">
        <f t="shared" si="17"/>
        <v>-0.44201581973733889</v>
      </c>
      <c r="AS28" s="315">
        <f t="shared" si="43"/>
        <v>0.32923887915546701</v>
      </c>
      <c r="AT28" s="122" t="str">
        <f t="shared" si="18"/>
        <v>No significativa</v>
      </c>
      <c r="AU28" s="64" t="str">
        <f t="shared" si="19"/>
        <v>Sin cambio</v>
      </c>
      <c r="AV28" s="53"/>
      <c r="AW28" s="286">
        <v>16.454347610473633</v>
      </c>
      <c r="AX28" s="287">
        <v>2.3237564563751221</v>
      </c>
      <c r="AY28" s="286">
        <v>9.3592052459716797</v>
      </c>
      <c r="AZ28" s="287">
        <v>1.4709193706512451</v>
      </c>
      <c r="BA28" s="283">
        <f t="shared" si="20"/>
        <v>-7.0951423645019531</v>
      </c>
      <c r="BB28" s="312">
        <f t="shared" si="21"/>
        <v>2.7501723334187842</v>
      </c>
      <c r="BC28" s="312">
        <f t="shared" si="22"/>
        <v>-2.579890095716971</v>
      </c>
      <c r="BD28" s="315">
        <f t="shared" si="44"/>
        <v>4.9415881734362283E-3</v>
      </c>
      <c r="BE28" s="122" t="str">
        <f t="shared" si="23"/>
        <v>Significativa</v>
      </c>
      <c r="BF28" s="64" t="str">
        <f t="shared" si="24"/>
        <v>Disminución</v>
      </c>
      <c r="BG28" s="53"/>
      <c r="BH28" s="286">
        <v>24.997451782226562</v>
      </c>
      <c r="BI28" s="287">
        <v>1.7094558477401733</v>
      </c>
      <c r="BJ28" s="286">
        <v>30.717033386230469</v>
      </c>
      <c r="BK28" s="287">
        <v>1.7901228666305542</v>
      </c>
      <c r="BL28" s="283">
        <f t="shared" si="25"/>
        <v>5.7195816040039062</v>
      </c>
      <c r="BM28" s="312">
        <f t="shared" si="26"/>
        <v>2.4752331552818752</v>
      </c>
      <c r="BN28" s="312">
        <f t="shared" si="27"/>
        <v>2.3107243823875536</v>
      </c>
      <c r="BO28" s="315">
        <f t="shared" si="45"/>
        <v>1.0424041791419425E-2</v>
      </c>
      <c r="BP28" s="122" t="str">
        <f t="shared" si="28"/>
        <v>Significativa</v>
      </c>
      <c r="BQ28" s="64" t="str">
        <f t="shared" si="29"/>
        <v>Aumento</v>
      </c>
      <c r="BR28" s="53"/>
      <c r="BS28" s="286">
        <v>17.529844284057617</v>
      </c>
      <c r="BT28" s="287">
        <v>1.3577889204025269</v>
      </c>
      <c r="BU28" s="286">
        <v>15.023429870605469</v>
      </c>
      <c r="BV28" s="287">
        <v>1.4404653310775757</v>
      </c>
      <c r="BW28" s="283">
        <f t="shared" si="30"/>
        <v>-2.5064144134521484</v>
      </c>
      <c r="BX28" s="312">
        <f t="shared" si="31"/>
        <v>1.9795280049557999</v>
      </c>
      <c r="BY28" s="312">
        <f t="shared" si="32"/>
        <v>-1.266167696126185</v>
      </c>
      <c r="BZ28" s="315">
        <f t="shared" si="46"/>
        <v>0.10272652511787658</v>
      </c>
      <c r="CA28" s="122" t="str">
        <f t="shared" si="33"/>
        <v>No significativa</v>
      </c>
      <c r="CB28" s="64" t="str">
        <f t="shared" si="34"/>
        <v>Sin cambio</v>
      </c>
      <c r="CC28" s="53"/>
      <c r="CD28" s="286">
        <v>51.962905883789063</v>
      </c>
      <c r="CE28" s="287">
        <v>1.606701135635376</v>
      </c>
      <c r="CF28" s="286">
        <v>50.0533447265625</v>
      </c>
      <c r="CG28" s="287">
        <v>1.8391015529632568</v>
      </c>
      <c r="CH28" s="283">
        <f t="shared" si="35"/>
        <v>-1.9095611572265625</v>
      </c>
      <c r="CI28" s="312">
        <f t="shared" si="36"/>
        <v>2.4420858013927091</v>
      </c>
      <c r="CJ28" s="312">
        <f t="shared" si="37"/>
        <v>-0.78193860188595732</v>
      </c>
      <c r="CK28" s="315">
        <f t="shared" si="47"/>
        <v>0.21712532879924482</v>
      </c>
      <c r="CL28" s="122" t="str">
        <f t="shared" si="38"/>
        <v>No significativa</v>
      </c>
      <c r="CM28" s="64" t="str">
        <f t="shared" si="39"/>
        <v>Sin cambio</v>
      </c>
    </row>
    <row r="29" spans="1:91" x14ac:dyDescent="0.2">
      <c r="A29" s="53"/>
      <c r="B29" s="50" t="s">
        <v>50</v>
      </c>
      <c r="C29" s="291">
        <v>1063.845</v>
      </c>
      <c r="D29" s="291">
        <v>1162.298</v>
      </c>
      <c r="E29" s="286">
        <v>21.310810089111328</v>
      </c>
      <c r="F29" s="289">
        <v>0.79740828275680542</v>
      </c>
      <c r="G29" s="286">
        <v>19.334369659423828</v>
      </c>
      <c r="H29" s="289">
        <v>0.88370347023010254</v>
      </c>
      <c r="I29" s="286">
        <f t="shared" si="0"/>
        <v>-1.9764404296875</v>
      </c>
      <c r="J29" s="323">
        <f t="shared" si="1"/>
        <v>1.1902906337134149</v>
      </c>
      <c r="K29" s="320">
        <f t="shared" si="2"/>
        <v>-1.6604687743542856</v>
      </c>
      <c r="L29" s="320">
        <f t="shared" si="40"/>
        <v>4.8410092299929965E-2</v>
      </c>
      <c r="M29" s="239" t="str">
        <f t="shared" si="3"/>
        <v>Significativa</v>
      </c>
      <c r="N29" s="236" t="str">
        <f t="shared" si="4"/>
        <v>Disminución</v>
      </c>
      <c r="O29" s="53"/>
      <c r="P29" s="286">
        <v>30.292758941650391</v>
      </c>
      <c r="Q29" s="287">
        <v>1.5885564088821411</v>
      </c>
      <c r="R29" s="286">
        <v>18.321634292602539</v>
      </c>
      <c r="S29" s="287">
        <v>1.5699946880340576</v>
      </c>
      <c r="T29" s="283">
        <f t="shared" si="5"/>
        <v>-11.971124649047852</v>
      </c>
      <c r="U29" s="312">
        <f t="shared" si="6"/>
        <v>2.2334714649298033</v>
      </c>
      <c r="V29" s="312">
        <f t="shared" si="7"/>
        <v>-5.3598735587267052</v>
      </c>
      <c r="W29" s="315">
        <f t="shared" si="41"/>
        <v>4.1640109454093224E-8</v>
      </c>
      <c r="X29" s="122" t="str">
        <f t="shared" si="8"/>
        <v>Significativa</v>
      </c>
      <c r="Y29" s="64" t="str">
        <f t="shared" si="9"/>
        <v>Disminución</v>
      </c>
      <c r="Z29" s="53"/>
      <c r="AA29" s="286">
        <v>66.192817687988281</v>
      </c>
      <c r="AB29" s="287">
        <v>1.3856675624847412</v>
      </c>
      <c r="AC29" s="286">
        <v>62.558658599853516</v>
      </c>
      <c r="AD29" s="287">
        <v>1.4497745037078857</v>
      </c>
      <c r="AE29" s="283">
        <f t="shared" si="10"/>
        <v>-3.6341590881347656</v>
      </c>
      <c r="AF29" s="312">
        <f t="shared" si="11"/>
        <v>2.0054726887504231</v>
      </c>
      <c r="AG29" s="312">
        <f t="shared" si="12"/>
        <v>-1.812120957079276</v>
      </c>
      <c r="AH29" s="315">
        <f t="shared" si="42"/>
        <v>3.498375442742855E-2</v>
      </c>
      <c r="AI29" s="122" t="str">
        <f t="shared" si="13"/>
        <v>Significativa</v>
      </c>
      <c r="AJ29" s="64" t="str">
        <f t="shared" si="14"/>
        <v>Disminución</v>
      </c>
      <c r="AK29" s="53"/>
      <c r="AL29" s="286">
        <v>12.440910339355469</v>
      </c>
      <c r="AM29" s="287">
        <v>1.8093539476394653</v>
      </c>
      <c r="AN29" s="286">
        <v>11.856425285339355</v>
      </c>
      <c r="AO29" s="287">
        <v>2.3582859039306641</v>
      </c>
      <c r="AP29" s="283">
        <f t="shared" si="15"/>
        <v>-0.58448505401611328</v>
      </c>
      <c r="AQ29" s="312">
        <f t="shared" si="16"/>
        <v>2.9724188992328431</v>
      </c>
      <c r="AR29" s="312">
        <f t="shared" si="17"/>
        <v>-0.19663616530192432</v>
      </c>
      <c r="AS29" s="315">
        <f t="shared" si="43"/>
        <v>0.42205613364042249</v>
      </c>
      <c r="AT29" s="122" t="str">
        <f t="shared" si="18"/>
        <v>No significativa</v>
      </c>
      <c r="AU29" s="64" t="str">
        <f t="shared" si="19"/>
        <v>Sin cambio</v>
      </c>
      <c r="AV29" s="53"/>
      <c r="AW29" s="286">
        <v>11.519536018371582</v>
      </c>
      <c r="AX29" s="287">
        <v>2.3642253875732422</v>
      </c>
      <c r="AY29" s="286">
        <v>13.763596534729004</v>
      </c>
      <c r="AZ29" s="287">
        <v>2.529365062713623</v>
      </c>
      <c r="BA29" s="283">
        <f t="shared" si="20"/>
        <v>2.2440605163574219</v>
      </c>
      <c r="BB29" s="312">
        <f t="shared" si="21"/>
        <v>3.4622607215116163</v>
      </c>
      <c r="BC29" s="312">
        <f t="shared" si="22"/>
        <v>0.64814891103223138</v>
      </c>
      <c r="BD29" s="315">
        <f t="shared" si="44"/>
        <v>0.2584443208495466</v>
      </c>
      <c r="BE29" s="122" t="str">
        <f t="shared" si="23"/>
        <v>No significativa</v>
      </c>
      <c r="BF29" s="64" t="str">
        <f t="shared" si="24"/>
        <v>Sin cambio</v>
      </c>
      <c r="BG29" s="53"/>
      <c r="BH29" s="286">
        <v>18.176801681518555</v>
      </c>
      <c r="BI29" s="287">
        <v>1.6567730903625488</v>
      </c>
      <c r="BJ29" s="286">
        <v>28.783754348754883</v>
      </c>
      <c r="BK29" s="287">
        <v>1.6772164106369019</v>
      </c>
      <c r="BL29" s="283">
        <f t="shared" si="25"/>
        <v>10.606952667236328</v>
      </c>
      <c r="BM29" s="312">
        <f t="shared" si="26"/>
        <v>2.3575309035215644</v>
      </c>
      <c r="BN29" s="312">
        <f t="shared" si="27"/>
        <v>4.4991786327772756</v>
      </c>
      <c r="BO29" s="315">
        <f t="shared" si="45"/>
        <v>3.4108259366893989E-6</v>
      </c>
      <c r="BP29" s="122" t="str">
        <f t="shared" si="28"/>
        <v>Significativa</v>
      </c>
      <c r="BQ29" s="64" t="str">
        <f t="shared" si="29"/>
        <v>Aumento</v>
      </c>
      <c r="BR29" s="53"/>
      <c r="BS29" s="286">
        <v>14.428323745727539</v>
      </c>
      <c r="BT29" s="287">
        <v>1.2475599050521851</v>
      </c>
      <c r="BU29" s="286">
        <v>23.395290374755859</v>
      </c>
      <c r="BV29" s="287">
        <v>2.1795585155487061</v>
      </c>
      <c r="BW29" s="283">
        <f t="shared" si="30"/>
        <v>8.9669666290283203</v>
      </c>
      <c r="BX29" s="312">
        <f t="shared" si="31"/>
        <v>2.5113504413750576</v>
      </c>
      <c r="BY29" s="312">
        <f t="shared" si="32"/>
        <v>3.570575607965957</v>
      </c>
      <c r="BZ29" s="315">
        <f t="shared" si="46"/>
        <v>1.7809880813945966E-4</v>
      </c>
      <c r="CA29" s="122" t="str">
        <f t="shared" si="33"/>
        <v>Significativa</v>
      </c>
      <c r="CB29" s="64" t="str">
        <f t="shared" si="34"/>
        <v>Aumento</v>
      </c>
      <c r="CC29" s="53"/>
      <c r="CD29" s="286">
        <v>46.143844604492188</v>
      </c>
      <c r="CE29" s="287">
        <v>1.8316570520401001</v>
      </c>
      <c r="CF29" s="286">
        <v>53.187393188476562</v>
      </c>
      <c r="CG29" s="287">
        <v>1.728548526763916</v>
      </c>
      <c r="CH29" s="283">
        <f t="shared" si="35"/>
        <v>7.043548583984375</v>
      </c>
      <c r="CI29" s="312">
        <f t="shared" si="36"/>
        <v>2.5185010553235698</v>
      </c>
      <c r="CJ29" s="312">
        <f t="shared" si="37"/>
        <v>2.7967225064670225</v>
      </c>
      <c r="CK29" s="315">
        <f t="shared" si="47"/>
        <v>2.5811925285025294E-3</v>
      </c>
      <c r="CL29" s="122" t="str">
        <f t="shared" si="38"/>
        <v>Significativa</v>
      </c>
      <c r="CM29" s="64" t="str">
        <f t="shared" si="39"/>
        <v>Aumento</v>
      </c>
    </row>
    <row r="30" spans="1:91" x14ac:dyDescent="0.2">
      <c r="A30" s="53"/>
      <c r="B30" s="50" t="s">
        <v>49</v>
      </c>
      <c r="C30" s="291">
        <v>4569.3130000000001</v>
      </c>
      <c r="D30" s="291">
        <v>4873.25</v>
      </c>
      <c r="E30" s="286">
        <v>15.00297737121582</v>
      </c>
      <c r="F30" s="289">
        <v>0.78026413917541504</v>
      </c>
      <c r="G30" s="286">
        <v>12.683856964111328</v>
      </c>
      <c r="H30" s="289">
        <v>0.69768017530441284</v>
      </c>
      <c r="I30" s="286">
        <f t="shared" si="0"/>
        <v>-2.3191204071044922</v>
      </c>
      <c r="J30" s="323">
        <f t="shared" si="1"/>
        <v>1.0466946803609674</v>
      </c>
      <c r="K30" s="320">
        <f t="shared" si="2"/>
        <v>-2.2156608327317677</v>
      </c>
      <c r="L30" s="320">
        <f t="shared" si="40"/>
        <v>1.3357369618360943E-2</v>
      </c>
      <c r="M30" s="239" t="str">
        <f t="shared" si="3"/>
        <v>Significativa</v>
      </c>
      <c r="N30" s="236" t="str">
        <f t="shared" si="4"/>
        <v>Disminución</v>
      </c>
      <c r="O30" s="53"/>
      <c r="P30" s="286">
        <v>24.815414428710938</v>
      </c>
      <c r="Q30" s="287">
        <v>1.1154896020889282</v>
      </c>
      <c r="R30" s="286">
        <v>15.497830390930176</v>
      </c>
      <c r="S30" s="287">
        <v>0.88651525974273682</v>
      </c>
      <c r="T30" s="283">
        <f t="shared" si="5"/>
        <v>-9.3175840377807617</v>
      </c>
      <c r="U30" s="312">
        <f t="shared" si="6"/>
        <v>1.4248601187924546</v>
      </c>
      <c r="V30" s="312">
        <f t="shared" si="7"/>
        <v>-6.5392973772592224</v>
      </c>
      <c r="W30" s="315">
        <f t="shared" si="41"/>
        <v>3.0904259008298251E-11</v>
      </c>
      <c r="X30" s="122" t="str">
        <f t="shared" si="8"/>
        <v>Significativa</v>
      </c>
      <c r="Y30" s="64" t="str">
        <f t="shared" si="9"/>
        <v>Disminución</v>
      </c>
      <c r="Z30" s="53"/>
      <c r="AA30" s="286">
        <v>44.296966552734375</v>
      </c>
      <c r="AB30" s="287">
        <v>1.2813935279846191</v>
      </c>
      <c r="AC30" s="286">
        <v>36.992050170898438</v>
      </c>
      <c r="AD30" s="287">
        <v>1.5407952070236206</v>
      </c>
      <c r="AE30" s="283">
        <f t="shared" si="10"/>
        <v>-7.3049163818359375</v>
      </c>
      <c r="AF30" s="312">
        <f t="shared" si="11"/>
        <v>2.0040008092682573</v>
      </c>
      <c r="AG30" s="312">
        <f t="shared" si="12"/>
        <v>-3.6451663831928598</v>
      </c>
      <c r="AH30" s="315">
        <f t="shared" si="42"/>
        <v>1.3360943106341711E-4</v>
      </c>
      <c r="AI30" s="122" t="str">
        <f t="shared" si="13"/>
        <v>Significativa</v>
      </c>
      <c r="AJ30" s="64" t="str">
        <f t="shared" si="14"/>
        <v>Disminución</v>
      </c>
      <c r="AK30" s="53"/>
      <c r="AL30" s="286">
        <v>8.3156261444091797</v>
      </c>
      <c r="AM30" s="287">
        <v>1.668952465057373</v>
      </c>
      <c r="AN30" s="286">
        <v>6.985687255859375</v>
      </c>
      <c r="AO30" s="287">
        <v>1.0183513164520264</v>
      </c>
      <c r="AP30" s="283">
        <f t="shared" si="15"/>
        <v>-1.3299388885498047</v>
      </c>
      <c r="AQ30" s="312">
        <f t="shared" si="16"/>
        <v>1.9551065787676787</v>
      </c>
      <c r="AR30" s="312">
        <f t="shared" si="17"/>
        <v>-0.68023856243585312</v>
      </c>
      <c r="AS30" s="315">
        <f t="shared" si="43"/>
        <v>0.24817670940482012</v>
      </c>
      <c r="AT30" s="122" t="str">
        <f t="shared" si="18"/>
        <v>No significativa</v>
      </c>
      <c r="AU30" s="64" t="str">
        <f t="shared" si="19"/>
        <v>Sin cambio</v>
      </c>
      <c r="AV30" s="53"/>
      <c r="AW30" s="286">
        <v>8.4336967468261719</v>
      </c>
      <c r="AX30" s="287">
        <v>1.8865134716033936</v>
      </c>
      <c r="AY30" s="286">
        <v>2.9364593029022217</v>
      </c>
      <c r="AZ30" s="287">
        <v>0.94073069095611572</v>
      </c>
      <c r="BA30" s="283">
        <f t="shared" si="20"/>
        <v>-5.4972374439239502</v>
      </c>
      <c r="BB30" s="312">
        <f t="shared" si="21"/>
        <v>2.1080577106540179</v>
      </c>
      <c r="BC30" s="312">
        <f t="shared" si="22"/>
        <v>-2.60772625727521</v>
      </c>
      <c r="BD30" s="315">
        <f t="shared" si="44"/>
        <v>4.5572906012719206E-3</v>
      </c>
      <c r="BE30" s="122" t="str">
        <f t="shared" si="23"/>
        <v>Significativa</v>
      </c>
      <c r="BF30" s="64" t="str">
        <f t="shared" si="24"/>
        <v>Disminución</v>
      </c>
      <c r="BG30" s="53"/>
      <c r="BH30" s="286">
        <v>10.755118370056152</v>
      </c>
      <c r="BI30" s="287">
        <v>1.551526665687561</v>
      </c>
      <c r="BJ30" s="286">
        <v>17.648263931274414</v>
      </c>
      <c r="BK30" s="287">
        <v>1.2952187061309814</v>
      </c>
      <c r="BL30" s="283">
        <f t="shared" si="25"/>
        <v>6.8931455612182617</v>
      </c>
      <c r="BM30" s="312">
        <f t="shared" si="26"/>
        <v>2.0210953691132874</v>
      </c>
      <c r="BN30" s="312">
        <f t="shared" si="27"/>
        <v>3.4105988596878944</v>
      </c>
      <c r="BO30" s="315">
        <f t="shared" si="45"/>
        <v>3.2410190225062863E-4</v>
      </c>
      <c r="BP30" s="122" t="str">
        <f t="shared" si="28"/>
        <v>Significativa</v>
      </c>
      <c r="BQ30" s="64" t="str">
        <f t="shared" si="29"/>
        <v>Aumento</v>
      </c>
      <c r="BR30" s="53"/>
      <c r="BS30" s="286">
        <v>6.1374435424804687</v>
      </c>
      <c r="BT30" s="287">
        <v>0.79026234149932861</v>
      </c>
      <c r="BU30" s="286">
        <v>8.8050069808959961</v>
      </c>
      <c r="BV30" s="287">
        <v>0.84559535980224609</v>
      </c>
      <c r="BW30" s="283">
        <f t="shared" si="30"/>
        <v>2.6675634384155273</v>
      </c>
      <c r="BX30" s="312">
        <f t="shared" si="31"/>
        <v>1.1573876104879866</v>
      </c>
      <c r="BY30" s="312">
        <f t="shared" si="32"/>
        <v>2.3048142335745316</v>
      </c>
      <c r="BZ30" s="315">
        <f t="shared" si="46"/>
        <v>1.0588489800020362E-2</v>
      </c>
      <c r="CA30" s="122" t="str">
        <f t="shared" si="33"/>
        <v>Significativa</v>
      </c>
      <c r="CB30" s="64" t="str">
        <f t="shared" si="34"/>
        <v>Aumento</v>
      </c>
      <c r="CC30" s="53"/>
      <c r="CD30" s="286">
        <v>28.595479965209961</v>
      </c>
      <c r="CE30" s="287">
        <v>1.6385267972946167</v>
      </c>
      <c r="CF30" s="286">
        <v>31.668270111083984</v>
      </c>
      <c r="CG30" s="287">
        <v>1.7424345016479492</v>
      </c>
      <c r="CH30" s="283">
        <f t="shared" si="35"/>
        <v>3.0727901458740234</v>
      </c>
      <c r="CI30" s="312">
        <f t="shared" si="36"/>
        <v>2.3918294374778672</v>
      </c>
      <c r="CJ30" s="312">
        <f t="shared" si="37"/>
        <v>1.2847028712524813</v>
      </c>
      <c r="CK30" s="315">
        <f t="shared" si="47"/>
        <v>9.9448067276383112E-2</v>
      </c>
      <c r="CL30" s="122" t="str">
        <f t="shared" si="38"/>
        <v>No significativa</v>
      </c>
      <c r="CM30" s="64" t="str">
        <f t="shared" si="39"/>
        <v>Sin cambio</v>
      </c>
    </row>
    <row r="31" spans="1:91" x14ac:dyDescent="0.2">
      <c r="A31" s="53"/>
      <c r="B31" s="50" t="s">
        <v>48</v>
      </c>
      <c r="C31" s="291">
        <v>3809.578</v>
      </c>
      <c r="D31" s="291">
        <v>3935.09</v>
      </c>
      <c r="E31" s="286">
        <v>30.620950698852539</v>
      </c>
      <c r="F31" s="289">
        <v>1.3214277029037476</v>
      </c>
      <c r="G31" s="286">
        <v>27.64655876159668</v>
      </c>
      <c r="H31" s="289">
        <v>1.27672278881073</v>
      </c>
      <c r="I31" s="286">
        <f t="shared" si="0"/>
        <v>-2.9743919372558594</v>
      </c>
      <c r="J31" s="323">
        <f t="shared" si="1"/>
        <v>1.8374417687290454</v>
      </c>
      <c r="K31" s="320">
        <f t="shared" si="2"/>
        <v>-1.6187680000946316</v>
      </c>
      <c r="L31" s="320">
        <f t="shared" si="40"/>
        <v>5.2748594832026742E-2</v>
      </c>
      <c r="M31" s="239" t="str">
        <f t="shared" si="3"/>
        <v>No significativa</v>
      </c>
      <c r="N31" s="236" t="str">
        <f t="shared" si="4"/>
        <v>Sin cambio</v>
      </c>
      <c r="O31" s="53"/>
      <c r="P31" s="286">
        <v>54.768348693847656</v>
      </c>
      <c r="Q31" s="287">
        <v>3.0462210178375244</v>
      </c>
      <c r="R31" s="286">
        <v>21.034536361694336</v>
      </c>
      <c r="S31" s="287">
        <v>1.3322079181671143</v>
      </c>
      <c r="T31" s="283">
        <f t="shared" si="5"/>
        <v>-33.73381233215332</v>
      </c>
      <c r="U31" s="312">
        <f t="shared" si="6"/>
        <v>3.3247917869758763</v>
      </c>
      <c r="V31" s="312">
        <f t="shared" si="7"/>
        <v>-10.146142824431275</v>
      </c>
      <c r="W31" s="315">
        <f t="shared" si="41"/>
        <v>1.7235985717954421E-24</v>
      </c>
      <c r="X31" s="122" t="str">
        <f t="shared" si="8"/>
        <v>Significativa</v>
      </c>
      <c r="Y31" s="64" t="str">
        <f t="shared" si="9"/>
        <v>Disminución</v>
      </c>
      <c r="Z31" s="53"/>
      <c r="AA31" s="286">
        <v>80.415153503417969</v>
      </c>
      <c r="AB31" s="287">
        <v>1.6623963117599487</v>
      </c>
      <c r="AC31" s="286">
        <v>75.712730407714844</v>
      </c>
      <c r="AD31" s="287">
        <v>1.6354975700378418</v>
      </c>
      <c r="AE31" s="283">
        <f t="shared" si="10"/>
        <v>-4.702423095703125</v>
      </c>
      <c r="AF31" s="312">
        <f t="shared" si="11"/>
        <v>2.3320406941030778</v>
      </c>
      <c r="AG31" s="312">
        <f t="shared" si="12"/>
        <v>-2.0164412686253383</v>
      </c>
      <c r="AH31" s="315">
        <f t="shared" si="42"/>
        <v>2.1876926904151855E-2</v>
      </c>
      <c r="AI31" s="122" t="str">
        <f t="shared" si="13"/>
        <v>Significativa</v>
      </c>
      <c r="AJ31" s="64" t="str">
        <f t="shared" si="14"/>
        <v>Disminución</v>
      </c>
      <c r="AK31" s="53"/>
      <c r="AL31" s="286">
        <v>38.213943481445313</v>
      </c>
      <c r="AM31" s="287">
        <v>2.8975667953491211</v>
      </c>
      <c r="AN31" s="286">
        <v>24.639766693115234</v>
      </c>
      <c r="AO31" s="287">
        <v>2.1413619518280029</v>
      </c>
      <c r="AP31" s="283">
        <f t="shared" si="15"/>
        <v>-13.574176788330078</v>
      </c>
      <c r="AQ31" s="312">
        <f t="shared" si="16"/>
        <v>3.6029604969034019</v>
      </c>
      <c r="AR31" s="312">
        <f t="shared" si="17"/>
        <v>-3.7675064159034024</v>
      </c>
      <c r="AS31" s="315">
        <f t="shared" si="43"/>
        <v>8.2443152219093744E-5</v>
      </c>
      <c r="AT31" s="122" t="str">
        <f t="shared" si="18"/>
        <v>Significativa</v>
      </c>
      <c r="AU31" s="64" t="str">
        <f t="shared" si="19"/>
        <v>Disminución</v>
      </c>
      <c r="AV31" s="53"/>
      <c r="AW31" s="286">
        <v>48.474006652832031</v>
      </c>
      <c r="AX31" s="287">
        <v>3.3084261417388916</v>
      </c>
      <c r="AY31" s="286">
        <v>34.930839538574219</v>
      </c>
      <c r="AZ31" s="287">
        <v>3.5329937934875488</v>
      </c>
      <c r="BA31" s="283">
        <f t="shared" si="20"/>
        <v>-13.543167114257813</v>
      </c>
      <c r="BB31" s="312">
        <f t="shared" si="21"/>
        <v>4.8402198999800445</v>
      </c>
      <c r="BC31" s="312">
        <f t="shared" si="22"/>
        <v>-2.7980478974340914</v>
      </c>
      <c r="BD31" s="315">
        <f t="shared" si="44"/>
        <v>2.5706243997889238E-3</v>
      </c>
      <c r="BE31" s="122" t="str">
        <f t="shared" si="23"/>
        <v>Significativa</v>
      </c>
      <c r="BF31" s="64" t="str">
        <f t="shared" si="24"/>
        <v>Disminución</v>
      </c>
      <c r="BG31" s="53"/>
      <c r="BH31" s="286">
        <v>28.576997756958008</v>
      </c>
      <c r="BI31" s="287">
        <v>2.943122386932373</v>
      </c>
      <c r="BJ31" s="286">
        <v>31.628652572631836</v>
      </c>
      <c r="BK31" s="287">
        <v>2.1509418487548828</v>
      </c>
      <c r="BL31" s="283">
        <f t="shared" si="25"/>
        <v>3.0516548156738281</v>
      </c>
      <c r="BM31" s="312">
        <f t="shared" si="26"/>
        <v>3.6453422639290789</v>
      </c>
      <c r="BN31" s="312">
        <f t="shared" si="27"/>
        <v>0.83713807777946381</v>
      </c>
      <c r="BO31" s="315">
        <f t="shared" si="45"/>
        <v>0.20125747951527462</v>
      </c>
      <c r="BP31" s="122" t="str">
        <f t="shared" si="28"/>
        <v>No significativa</v>
      </c>
      <c r="BQ31" s="64" t="str">
        <f t="shared" si="29"/>
        <v>Sin cambio</v>
      </c>
      <c r="BR31" s="53"/>
      <c r="BS31" s="286">
        <v>32.947086334228516</v>
      </c>
      <c r="BT31" s="287">
        <v>2.7819907665252686</v>
      </c>
      <c r="BU31" s="286">
        <v>34.349075317382812</v>
      </c>
      <c r="BV31" s="287">
        <v>2.5566883087158203</v>
      </c>
      <c r="BW31" s="283">
        <f t="shared" si="30"/>
        <v>1.4019889831542969</v>
      </c>
      <c r="BX31" s="312">
        <f t="shared" si="31"/>
        <v>3.778376335538324</v>
      </c>
      <c r="BY31" s="312">
        <f t="shared" si="32"/>
        <v>0.37105594007870274</v>
      </c>
      <c r="BZ31" s="315">
        <f t="shared" si="46"/>
        <v>0.35529793340893301</v>
      </c>
      <c r="CA31" s="122" t="str">
        <f t="shared" si="33"/>
        <v>No significativa</v>
      </c>
      <c r="CB31" s="64" t="str">
        <f t="shared" si="34"/>
        <v>Sin cambio</v>
      </c>
      <c r="CC31" s="53"/>
      <c r="CD31" s="286">
        <v>63.226448059082031</v>
      </c>
      <c r="CE31" s="287">
        <v>2.6291253566741943</v>
      </c>
      <c r="CF31" s="286">
        <v>63.52276611328125</v>
      </c>
      <c r="CG31" s="287">
        <v>2.2241883277893066</v>
      </c>
      <c r="CH31" s="283">
        <f t="shared" si="35"/>
        <v>0.29631805419921875</v>
      </c>
      <c r="CI31" s="312">
        <f t="shared" si="36"/>
        <v>3.443735451305951</v>
      </c>
      <c r="CJ31" s="312">
        <f t="shared" si="37"/>
        <v>8.6045533517055586E-2</v>
      </c>
      <c r="CK31" s="315">
        <f t="shared" si="47"/>
        <v>0.46571511045496994</v>
      </c>
      <c r="CL31" s="122" t="str">
        <f t="shared" si="38"/>
        <v>No significativa</v>
      </c>
      <c r="CM31" s="64" t="str">
        <f t="shared" si="39"/>
        <v>Sin cambio</v>
      </c>
    </row>
    <row r="32" spans="1:91" x14ac:dyDescent="0.2">
      <c r="A32" s="53"/>
      <c r="B32" s="50" t="s">
        <v>47</v>
      </c>
      <c r="C32" s="291">
        <v>5740.558</v>
      </c>
      <c r="D32" s="291">
        <v>6015.348</v>
      </c>
      <c r="E32" s="286">
        <v>25.719816207885742</v>
      </c>
      <c r="F32" s="289">
        <v>0.99583536386489868</v>
      </c>
      <c r="G32" s="286">
        <v>24.089212417602539</v>
      </c>
      <c r="H32" s="289">
        <v>1.0431530475616455</v>
      </c>
      <c r="I32" s="286">
        <f t="shared" si="0"/>
        <v>-1.6306037902832031</v>
      </c>
      <c r="J32" s="323">
        <f t="shared" si="1"/>
        <v>1.4421707085366433</v>
      </c>
      <c r="K32" s="320">
        <f t="shared" si="2"/>
        <v>-1.1306593461031815</v>
      </c>
      <c r="L32" s="320">
        <f t="shared" si="40"/>
        <v>0.12909924928966218</v>
      </c>
      <c r="M32" s="239" t="str">
        <f t="shared" si="3"/>
        <v>No significativa</v>
      </c>
      <c r="N32" s="236" t="str">
        <f t="shared" si="4"/>
        <v>Sin cambio</v>
      </c>
      <c r="O32" s="53"/>
      <c r="P32" s="286">
        <v>56.027965545654297</v>
      </c>
      <c r="Q32" s="287">
        <v>1.9678479433059692</v>
      </c>
      <c r="R32" s="286">
        <v>29.648458480834961</v>
      </c>
      <c r="S32" s="287">
        <v>1.3769069910049438</v>
      </c>
      <c r="T32" s="283">
        <f t="shared" si="5"/>
        <v>-26.379507064819336</v>
      </c>
      <c r="U32" s="312">
        <f t="shared" si="6"/>
        <v>2.4017282089886485</v>
      </c>
      <c r="V32" s="312">
        <f t="shared" si="7"/>
        <v>-10.983552163018299</v>
      </c>
      <c r="W32" s="315">
        <f t="shared" si="41"/>
        <v>2.2926584140462548E-28</v>
      </c>
      <c r="X32" s="122" t="str">
        <f t="shared" si="8"/>
        <v>Significativa</v>
      </c>
      <c r="Y32" s="64" t="str">
        <f t="shared" si="9"/>
        <v>Disminución</v>
      </c>
      <c r="Z32" s="53"/>
      <c r="AA32" s="286">
        <v>78.048881530761719</v>
      </c>
      <c r="AB32" s="287">
        <v>1.2001188993453979</v>
      </c>
      <c r="AC32" s="286">
        <v>77.095657348632813</v>
      </c>
      <c r="AD32" s="287">
        <v>1.4477494955062866</v>
      </c>
      <c r="AE32" s="283">
        <f t="shared" si="10"/>
        <v>-0.95322418212890625</v>
      </c>
      <c r="AF32" s="312">
        <f t="shared" si="11"/>
        <v>1.8804956725035866</v>
      </c>
      <c r="AG32" s="312">
        <f t="shared" si="12"/>
        <v>-0.50690049228341849</v>
      </c>
      <c r="AH32" s="315">
        <f t="shared" si="42"/>
        <v>0.30611232012527184</v>
      </c>
      <c r="AI32" s="122" t="str">
        <f t="shared" si="13"/>
        <v>No significativa</v>
      </c>
      <c r="AJ32" s="64" t="str">
        <f t="shared" si="14"/>
        <v>Sin cambio</v>
      </c>
      <c r="AK32" s="53"/>
      <c r="AL32" s="286">
        <v>22.552425384521484</v>
      </c>
      <c r="AM32" s="287">
        <v>1.630460262298584</v>
      </c>
      <c r="AN32" s="286">
        <v>19.383665084838867</v>
      </c>
      <c r="AO32" s="287">
        <v>1.5259319543838501</v>
      </c>
      <c r="AP32" s="283">
        <f t="shared" si="15"/>
        <v>-3.1687602996826172</v>
      </c>
      <c r="AQ32" s="312">
        <f t="shared" si="16"/>
        <v>2.2331298655350262</v>
      </c>
      <c r="AR32" s="312">
        <f t="shared" si="17"/>
        <v>-1.4189771712732109</v>
      </c>
      <c r="AS32" s="315">
        <f t="shared" si="43"/>
        <v>7.7952835849831204E-2</v>
      </c>
      <c r="AT32" s="122" t="str">
        <f t="shared" si="18"/>
        <v>No significativa</v>
      </c>
      <c r="AU32" s="64" t="str">
        <f t="shared" si="19"/>
        <v>Sin cambio</v>
      </c>
      <c r="AV32" s="53"/>
      <c r="AW32" s="286">
        <v>33.075424194335938</v>
      </c>
      <c r="AX32" s="287">
        <v>3.4337148666381836</v>
      </c>
      <c r="AY32" s="286">
        <v>25.18391227722168</v>
      </c>
      <c r="AZ32" s="287">
        <v>3.0464940071105957</v>
      </c>
      <c r="BA32" s="283">
        <f t="shared" si="20"/>
        <v>-7.8915119171142578</v>
      </c>
      <c r="BB32" s="312">
        <f t="shared" si="21"/>
        <v>4.5903729173927532</v>
      </c>
      <c r="BC32" s="312">
        <f t="shared" si="22"/>
        <v>-1.7191439691563208</v>
      </c>
      <c r="BD32" s="315">
        <f t="shared" si="44"/>
        <v>4.2794080144090647E-2</v>
      </c>
      <c r="BE32" s="122" t="str">
        <f t="shared" si="23"/>
        <v>Significativa</v>
      </c>
      <c r="BF32" s="64" t="str">
        <f t="shared" si="24"/>
        <v>Disminución</v>
      </c>
      <c r="BG32" s="53"/>
      <c r="BH32" s="286">
        <v>27.067405700683594</v>
      </c>
      <c r="BI32" s="287">
        <v>1.7816957235336304</v>
      </c>
      <c r="BJ32" s="286">
        <v>30.145719528198242</v>
      </c>
      <c r="BK32" s="287">
        <v>2.0152204036712646</v>
      </c>
      <c r="BL32" s="283">
        <f t="shared" si="25"/>
        <v>3.0783138275146484</v>
      </c>
      <c r="BM32" s="312">
        <f t="shared" si="26"/>
        <v>2.6898983115781534</v>
      </c>
      <c r="BN32" s="312">
        <f t="shared" si="27"/>
        <v>1.1443978436897166</v>
      </c>
      <c r="BO32" s="315">
        <f t="shared" si="45"/>
        <v>0.12622934103740513</v>
      </c>
      <c r="BP32" s="122" t="str">
        <f t="shared" si="28"/>
        <v>No significativa</v>
      </c>
      <c r="BQ32" s="64" t="str">
        <f t="shared" si="29"/>
        <v>Sin cambio</v>
      </c>
      <c r="BR32" s="53"/>
      <c r="BS32" s="286">
        <v>26.888519287109375</v>
      </c>
      <c r="BT32" s="287">
        <v>1.9378112554550171</v>
      </c>
      <c r="BU32" s="286">
        <v>32.942630767822266</v>
      </c>
      <c r="BV32" s="287">
        <v>1.9564707279205322</v>
      </c>
      <c r="BW32" s="283">
        <f t="shared" si="30"/>
        <v>6.0541114807128906</v>
      </c>
      <c r="BX32" s="312">
        <f t="shared" si="31"/>
        <v>2.7537048082497964</v>
      </c>
      <c r="BY32" s="312">
        <f t="shared" si="32"/>
        <v>2.1985332133551276</v>
      </c>
      <c r="BZ32" s="315">
        <f t="shared" si="46"/>
        <v>1.3955565198696229E-2</v>
      </c>
      <c r="CA32" s="122" t="str">
        <f t="shared" si="33"/>
        <v>Significativa</v>
      </c>
      <c r="CB32" s="64" t="str">
        <f t="shared" si="34"/>
        <v>Aumento</v>
      </c>
      <c r="CC32" s="53"/>
      <c r="CD32" s="286">
        <v>68.593666076660156</v>
      </c>
      <c r="CE32" s="287">
        <v>1.775995135307312</v>
      </c>
      <c r="CF32" s="286">
        <v>68.690872192382813</v>
      </c>
      <c r="CG32" s="287">
        <v>1.7922368049621582</v>
      </c>
      <c r="CH32" s="283">
        <f t="shared" si="35"/>
        <v>9.720611572265625E-2</v>
      </c>
      <c r="CI32" s="312">
        <f t="shared" si="36"/>
        <v>2.5231471391292666</v>
      </c>
      <c r="CJ32" s="312">
        <f t="shared" si="37"/>
        <v>3.8525742004963649E-2</v>
      </c>
      <c r="CK32" s="315">
        <f t="shared" si="47"/>
        <v>0.48463425378178826</v>
      </c>
      <c r="CL32" s="122" t="str">
        <f t="shared" si="38"/>
        <v>No significativa</v>
      </c>
      <c r="CM32" s="64" t="str">
        <f t="shared" si="39"/>
        <v>Sin cambio</v>
      </c>
    </row>
    <row r="33" spans="1:91" x14ac:dyDescent="0.2">
      <c r="A33" s="53"/>
      <c r="B33" s="50" t="s">
        <v>46</v>
      </c>
      <c r="C33" s="291">
        <v>1786.6</v>
      </c>
      <c r="D33" s="291">
        <v>1916.2919999999999</v>
      </c>
      <c r="E33" s="286">
        <v>20.414251327514648</v>
      </c>
      <c r="F33" s="289">
        <v>0.68861520290374756</v>
      </c>
      <c r="G33" s="286">
        <v>17.497438430786133</v>
      </c>
      <c r="H33" s="289">
        <v>0.92373508214950562</v>
      </c>
      <c r="I33" s="286">
        <f t="shared" si="0"/>
        <v>-2.9168128967285156</v>
      </c>
      <c r="J33" s="323">
        <f t="shared" si="1"/>
        <v>1.1521620544280753</v>
      </c>
      <c r="K33" s="320">
        <f t="shared" si="2"/>
        <v>-2.5315995137302103</v>
      </c>
      <c r="L33" s="320">
        <f t="shared" si="40"/>
        <v>5.6771796628459544E-3</v>
      </c>
      <c r="M33" s="239" t="str">
        <f t="shared" si="3"/>
        <v>Significativa</v>
      </c>
      <c r="N33" s="236" t="str">
        <f t="shared" si="4"/>
        <v>Disminución</v>
      </c>
      <c r="O33" s="53"/>
      <c r="P33" s="286">
        <v>26.78825569152832</v>
      </c>
      <c r="Q33" s="287">
        <v>1.1821955442428589</v>
      </c>
      <c r="R33" s="286">
        <v>15.486208915710449</v>
      </c>
      <c r="S33" s="287">
        <v>0.78528022766113281</v>
      </c>
      <c r="T33" s="283">
        <f t="shared" si="5"/>
        <v>-11.302046775817871</v>
      </c>
      <c r="U33" s="312">
        <f t="shared" si="6"/>
        <v>1.4192432281970522</v>
      </c>
      <c r="V33" s="312">
        <f t="shared" si="7"/>
        <v>-7.9634318848753809</v>
      </c>
      <c r="W33" s="315">
        <f t="shared" si="41"/>
        <v>8.3666071448925954E-16</v>
      </c>
      <c r="X33" s="122" t="str">
        <f t="shared" si="8"/>
        <v>Significativa</v>
      </c>
      <c r="Y33" s="64" t="str">
        <f t="shared" si="9"/>
        <v>Disminución</v>
      </c>
      <c r="Z33" s="53"/>
      <c r="AA33" s="286">
        <v>57.677261352539063</v>
      </c>
      <c r="AB33" s="287">
        <v>1.2406896352767944</v>
      </c>
      <c r="AC33" s="286">
        <v>56.737541198730469</v>
      </c>
      <c r="AD33" s="287">
        <v>1.607964038848877</v>
      </c>
      <c r="AE33" s="283">
        <f t="shared" si="10"/>
        <v>-0.93972015380859375</v>
      </c>
      <c r="AF33" s="312">
        <f t="shared" si="11"/>
        <v>2.0309749189279658</v>
      </c>
      <c r="AG33" s="312">
        <f t="shared" si="12"/>
        <v>-0.4626941204693053</v>
      </c>
      <c r="AH33" s="315">
        <f t="shared" si="42"/>
        <v>0.3217918166256441</v>
      </c>
      <c r="AI33" s="122" t="str">
        <f t="shared" si="13"/>
        <v>No significativa</v>
      </c>
      <c r="AJ33" s="64" t="str">
        <f t="shared" si="14"/>
        <v>Sin cambio</v>
      </c>
      <c r="AK33" s="53"/>
      <c r="AL33" s="286">
        <v>11.883689880371094</v>
      </c>
      <c r="AM33" s="287">
        <v>0.91369616985321045</v>
      </c>
      <c r="AN33" s="286">
        <v>10.941234588623047</v>
      </c>
      <c r="AO33" s="287">
        <v>1.2504932880401611</v>
      </c>
      <c r="AP33" s="283">
        <f t="shared" si="15"/>
        <v>-0.94245529174804688</v>
      </c>
      <c r="AQ33" s="312">
        <f t="shared" si="16"/>
        <v>1.5487330803717987</v>
      </c>
      <c r="AR33" s="312">
        <f t="shared" si="17"/>
        <v>-0.60853306724861533</v>
      </c>
      <c r="AS33" s="315">
        <f t="shared" si="43"/>
        <v>0.27141699072072611</v>
      </c>
      <c r="AT33" s="122" t="str">
        <f t="shared" si="18"/>
        <v>No significativa</v>
      </c>
      <c r="AU33" s="64" t="str">
        <f t="shared" si="19"/>
        <v>Sin cambio</v>
      </c>
      <c r="AV33" s="53"/>
      <c r="AW33" s="286">
        <v>12.78489875793457</v>
      </c>
      <c r="AX33" s="287">
        <v>1.3580297231674194</v>
      </c>
      <c r="AY33" s="286">
        <v>8.9518194198608398</v>
      </c>
      <c r="AZ33" s="287">
        <v>1.2386782169342041</v>
      </c>
      <c r="BA33" s="283">
        <f t="shared" si="20"/>
        <v>-3.8330793380737305</v>
      </c>
      <c r="BB33" s="312">
        <f t="shared" si="21"/>
        <v>1.8380882606973685</v>
      </c>
      <c r="BC33" s="312">
        <f t="shared" si="22"/>
        <v>-2.0853619600505282</v>
      </c>
      <c r="BD33" s="315">
        <f t="shared" si="44"/>
        <v>1.8518228536436303E-2</v>
      </c>
      <c r="BE33" s="122" t="str">
        <f t="shared" si="23"/>
        <v>Significativa</v>
      </c>
      <c r="BF33" s="64" t="str">
        <f t="shared" si="24"/>
        <v>Disminución</v>
      </c>
      <c r="BG33" s="53"/>
      <c r="BH33" s="286">
        <v>17.933448791503906</v>
      </c>
      <c r="BI33" s="287">
        <v>1.1341378688812256</v>
      </c>
      <c r="BJ33" s="286">
        <v>19.849584579467773</v>
      </c>
      <c r="BK33" s="287">
        <v>1.4600496292114258</v>
      </c>
      <c r="BL33" s="283">
        <f t="shared" si="25"/>
        <v>1.9161357879638672</v>
      </c>
      <c r="BM33" s="312">
        <f t="shared" si="26"/>
        <v>1.8487870686996029</v>
      </c>
      <c r="BN33" s="312">
        <f t="shared" si="27"/>
        <v>1.0364285971080682</v>
      </c>
      <c r="BO33" s="315">
        <f t="shared" si="45"/>
        <v>0.15000111738956035</v>
      </c>
      <c r="BP33" s="122" t="str">
        <f t="shared" si="28"/>
        <v>No significativa</v>
      </c>
      <c r="BQ33" s="64" t="str">
        <f t="shared" si="29"/>
        <v>Sin cambio</v>
      </c>
      <c r="BR33" s="53"/>
      <c r="BS33" s="286">
        <v>10.963281631469727</v>
      </c>
      <c r="BT33" s="287">
        <v>1.2336995601654053</v>
      </c>
      <c r="BU33" s="286">
        <v>14.650742530822754</v>
      </c>
      <c r="BV33" s="287">
        <v>1.6897940635681152</v>
      </c>
      <c r="BW33" s="283">
        <f t="shared" si="30"/>
        <v>3.6874608993530273</v>
      </c>
      <c r="BX33" s="312">
        <f t="shared" si="31"/>
        <v>2.0922281381394234</v>
      </c>
      <c r="BY33" s="312">
        <f t="shared" si="32"/>
        <v>1.7624564129188189</v>
      </c>
      <c r="BZ33" s="315">
        <f t="shared" si="46"/>
        <v>3.8996107252131318E-2</v>
      </c>
      <c r="CA33" s="122" t="str">
        <f t="shared" si="33"/>
        <v>Significativa</v>
      </c>
      <c r="CB33" s="64" t="str">
        <f t="shared" si="34"/>
        <v>Aumento</v>
      </c>
      <c r="CC33" s="53"/>
      <c r="CD33" s="286">
        <v>40.306560516357422</v>
      </c>
      <c r="CE33" s="287">
        <v>1.6595203876495361</v>
      </c>
      <c r="CF33" s="286">
        <v>43.335983276367188</v>
      </c>
      <c r="CG33" s="287">
        <v>2.0129647254943848</v>
      </c>
      <c r="CH33" s="283">
        <f t="shared" si="35"/>
        <v>3.0294227600097656</v>
      </c>
      <c r="CI33" s="312">
        <f t="shared" si="36"/>
        <v>2.6088378453075904</v>
      </c>
      <c r="CJ33" s="312">
        <f t="shared" si="37"/>
        <v>1.1612154298737516</v>
      </c>
      <c r="CK33" s="315">
        <f t="shared" si="47"/>
        <v>0.12277715070680295</v>
      </c>
      <c r="CL33" s="122" t="str">
        <f t="shared" si="38"/>
        <v>No significativa</v>
      </c>
      <c r="CM33" s="64" t="str">
        <f t="shared" si="39"/>
        <v>Sin cambio</v>
      </c>
    </row>
    <row r="34" spans="1:91" x14ac:dyDescent="0.2">
      <c r="A34" s="53"/>
      <c r="B34" s="50" t="s">
        <v>45</v>
      </c>
      <c r="C34" s="291">
        <v>1270.7739999999999</v>
      </c>
      <c r="D34" s="291">
        <v>1452.0360000000001</v>
      </c>
      <c r="E34" s="286">
        <v>18.669252395629883</v>
      </c>
      <c r="F34" s="289">
        <v>0.74436008930206299</v>
      </c>
      <c r="G34" s="286">
        <v>17.627111434936523</v>
      </c>
      <c r="H34" s="289">
        <v>0.76011967658996582</v>
      </c>
      <c r="I34" s="286">
        <f t="shared" si="0"/>
        <v>-1.0421409606933594</v>
      </c>
      <c r="J34" s="323">
        <f t="shared" si="1"/>
        <v>1.0638862088047807</v>
      </c>
      <c r="K34" s="320">
        <f t="shared" si="2"/>
        <v>-0.97956055080754267</v>
      </c>
      <c r="L34" s="320">
        <f t="shared" si="40"/>
        <v>0.16365154291362674</v>
      </c>
      <c r="M34" s="239" t="str">
        <f t="shared" si="3"/>
        <v>No significativa</v>
      </c>
      <c r="N34" s="236" t="str">
        <f t="shared" si="4"/>
        <v>Sin cambio</v>
      </c>
      <c r="O34" s="53"/>
      <c r="P34" s="286">
        <v>34.574756622314453</v>
      </c>
      <c r="Q34" s="287">
        <v>1.3745349645614624</v>
      </c>
      <c r="R34" s="286">
        <v>21.247613906860352</v>
      </c>
      <c r="S34" s="287">
        <v>0.91551125049591064</v>
      </c>
      <c r="T34" s="283">
        <f t="shared" si="5"/>
        <v>-13.327142715454102</v>
      </c>
      <c r="U34" s="312">
        <f t="shared" si="6"/>
        <v>1.6515166419344878</v>
      </c>
      <c r="V34" s="312">
        <f t="shared" si="7"/>
        <v>-8.0696387653977766</v>
      </c>
      <c r="W34" s="315">
        <f t="shared" si="41"/>
        <v>3.5253229565731516E-16</v>
      </c>
      <c r="X34" s="122" t="str">
        <f t="shared" si="8"/>
        <v>Significativa</v>
      </c>
      <c r="Y34" s="64" t="str">
        <f t="shared" si="9"/>
        <v>Disminución</v>
      </c>
      <c r="Z34" s="53"/>
      <c r="AA34" s="286">
        <v>58.436592102050781</v>
      </c>
      <c r="AB34" s="287">
        <v>1.4351603984832764</v>
      </c>
      <c r="AC34" s="286">
        <v>54.882938385009766</v>
      </c>
      <c r="AD34" s="287">
        <v>1.3712257146835327</v>
      </c>
      <c r="AE34" s="283">
        <f t="shared" si="10"/>
        <v>-3.5536537170410156</v>
      </c>
      <c r="AF34" s="312">
        <f t="shared" si="11"/>
        <v>1.9849295529020776</v>
      </c>
      <c r="AG34" s="312">
        <f t="shared" si="12"/>
        <v>-1.7903172995965402</v>
      </c>
      <c r="AH34" s="315">
        <f t="shared" si="42"/>
        <v>3.6701458364479259E-2</v>
      </c>
      <c r="AI34" s="122" t="str">
        <f t="shared" si="13"/>
        <v>Significativa</v>
      </c>
      <c r="AJ34" s="64" t="str">
        <f t="shared" si="14"/>
        <v>Disminución</v>
      </c>
      <c r="AK34" s="53"/>
      <c r="AL34" s="286">
        <v>25.759262084960938</v>
      </c>
      <c r="AM34" s="287">
        <v>1.4830694198608398</v>
      </c>
      <c r="AN34" s="286">
        <v>19.65013313293457</v>
      </c>
      <c r="AO34" s="287">
        <v>1.3848713636398315</v>
      </c>
      <c r="AP34" s="283">
        <f t="shared" si="15"/>
        <v>-6.1091289520263672</v>
      </c>
      <c r="AQ34" s="312">
        <f t="shared" si="16"/>
        <v>2.0291287780611693</v>
      </c>
      <c r="AR34" s="312">
        <f t="shared" si="17"/>
        <v>-3.0107152478827066</v>
      </c>
      <c r="AS34" s="315">
        <f t="shared" si="43"/>
        <v>1.3031657252803126E-3</v>
      </c>
      <c r="AT34" s="122" t="str">
        <f t="shared" si="18"/>
        <v>Significativa</v>
      </c>
      <c r="AU34" s="64" t="str">
        <f t="shared" si="19"/>
        <v>Disminución</v>
      </c>
      <c r="AV34" s="53"/>
      <c r="AW34" s="286">
        <v>6.3743829727172852</v>
      </c>
      <c r="AX34" s="287">
        <v>0.98648852109909058</v>
      </c>
      <c r="AY34" s="286">
        <v>3.4188547134399414</v>
      </c>
      <c r="AZ34" s="287">
        <v>0.85188651084899902</v>
      </c>
      <c r="BA34" s="283">
        <f t="shared" si="20"/>
        <v>-2.9555282592773437</v>
      </c>
      <c r="BB34" s="312">
        <f t="shared" si="21"/>
        <v>1.3034071618748888</v>
      </c>
      <c r="BC34" s="312">
        <f t="shared" si="22"/>
        <v>-2.2675402941824854</v>
      </c>
      <c r="BD34" s="315">
        <f t="shared" si="44"/>
        <v>1.1678620151287272E-2</v>
      </c>
      <c r="BE34" s="122" t="str">
        <f t="shared" si="23"/>
        <v>Significativa</v>
      </c>
      <c r="BF34" s="64" t="str">
        <f t="shared" si="24"/>
        <v>Disminución</v>
      </c>
      <c r="BG34" s="53"/>
      <c r="BH34" s="286">
        <v>14.755180358886719</v>
      </c>
      <c r="BI34" s="287">
        <v>1.4528168439865112</v>
      </c>
      <c r="BJ34" s="286">
        <v>18.620613098144531</v>
      </c>
      <c r="BK34" s="287">
        <v>1.1634258031845093</v>
      </c>
      <c r="BL34" s="283">
        <f t="shared" si="25"/>
        <v>3.8654327392578125</v>
      </c>
      <c r="BM34" s="312">
        <f t="shared" si="26"/>
        <v>1.8612459218723483</v>
      </c>
      <c r="BN34" s="312">
        <f t="shared" si="27"/>
        <v>2.0767985003128024</v>
      </c>
      <c r="BO34" s="315">
        <f t="shared" si="45"/>
        <v>1.891008035114472E-2</v>
      </c>
      <c r="BP34" s="122" t="str">
        <f t="shared" si="28"/>
        <v>Significativa</v>
      </c>
      <c r="BQ34" s="64" t="str">
        <f t="shared" si="29"/>
        <v>Aumento</v>
      </c>
      <c r="BR34" s="53"/>
      <c r="BS34" s="286">
        <v>13.091076850891113</v>
      </c>
      <c r="BT34" s="287">
        <v>1.3388856649398804</v>
      </c>
      <c r="BU34" s="286">
        <v>16.562055587768555</v>
      </c>
      <c r="BV34" s="287">
        <v>1.479985237121582</v>
      </c>
      <c r="BW34" s="283">
        <f t="shared" si="30"/>
        <v>3.4709787368774414</v>
      </c>
      <c r="BX34" s="312">
        <f t="shared" si="31"/>
        <v>1.9957382408220099</v>
      </c>
      <c r="BY34" s="312">
        <f t="shared" si="32"/>
        <v>1.7391953843845802</v>
      </c>
      <c r="BZ34" s="315">
        <f t="shared" si="46"/>
        <v>4.100020053421205E-2</v>
      </c>
      <c r="CA34" s="122" t="str">
        <f t="shared" si="33"/>
        <v>Significativa</v>
      </c>
      <c r="CB34" s="64" t="str">
        <f t="shared" si="34"/>
        <v>Aumento</v>
      </c>
      <c r="CC34" s="53"/>
      <c r="CD34" s="286">
        <v>38.648967742919922</v>
      </c>
      <c r="CE34" s="287">
        <v>1.7372157573699951</v>
      </c>
      <c r="CF34" s="286">
        <v>44.982700347900391</v>
      </c>
      <c r="CG34" s="287">
        <v>1.6837313175201416</v>
      </c>
      <c r="CH34" s="283">
        <f t="shared" si="35"/>
        <v>6.3337326049804687</v>
      </c>
      <c r="CI34" s="312">
        <f t="shared" si="36"/>
        <v>2.4192704969169356</v>
      </c>
      <c r="CJ34" s="312">
        <f t="shared" si="37"/>
        <v>2.6180340780628031</v>
      </c>
      <c r="CK34" s="315">
        <f t="shared" si="47"/>
        <v>4.421898629694887E-3</v>
      </c>
      <c r="CL34" s="122" t="str">
        <f t="shared" si="38"/>
        <v>Significativa</v>
      </c>
      <c r="CM34" s="64" t="str">
        <f t="shared" si="39"/>
        <v>Aumento</v>
      </c>
    </row>
    <row r="35" spans="1:91" x14ac:dyDescent="0.2">
      <c r="A35" s="53"/>
      <c r="B35" s="50" t="s">
        <v>44</v>
      </c>
      <c r="C35" s="291">
        <v>2560.962</v>
      </c>
      <c r="D35" s="291">
        <v>2679.7730000000001</v>
      </c>
      <c r="E35" s="286">
        <v>22.994640350341797</v>
      </c>
      <c r="F35" s="289">
        <v>0.85403221845626831</v>
      </c>
      <c r="G35" s="286">
        <v>21.220417022705078</v>
      </c>
      <c r="H35" s="289">
        <v>1.0832232236862183</v>
      </c>
      <c r="I35" s="286">
        <f t="shared" si="0"/>
        <v>-1.7742233276367187</v>
      </c>
      <c r="J35" s="323">
        <f t="shared" si="1"/>
        <v>1.3793997181725455</v>
      </c>
      <c r="K35" s="320">
        <f t="shared" si="2"/>
        <v>-1.2862285704880692</v>
      </c>
      <c r="L35" s="320">
        <f t="shared" si="40"/>
        <v>9.9181651390281289E-2</v>
      </c>
      <c r="M35" s="239" t="str">
        <f t="shared" si="3"/>
        <v>No significativa</v>
      </c>
      <c r="N35" s="236" t="str">
        <f t="shared" si="4"/>
        <v>Sin cambio</v>
      </c>
      <c r="O35" s="53"/>
      <c r="P35" s="286">
        <v>34.359745025634766</v>
      </c>
      <c r="Q35" s="287">
        <v>2.2720272541046143</v>
      </c>
      <c r="R35" s="286">
        <v>14.031336784362793</v>
      </c>
      <c r="S35" s="287">
        <v>0.82192963361740112</v>
      </c>
      <c r="T35" s="283">
        <f t="shared" si="5"/>
        <v>-20.328408241271973</v>
      </c>
      <c r="U35" s="312">
        <f t="shared" si="6"/>
        <v>2.4161283422063051</v>
      </c>
      <c r="V35" s="312">
        <f t="shared" si="7"/>
        <v>-8.4136293118886805</v>
      </c>
      <c r="W35" s="315">
        <f t="shared" si="41"/>
        <v>1.9875779851811281E-17</v>
      </c>
      <c r="X35" s="122" t="str">
        <f t="shared" si="8"/>
        <v>Significativa</v>
      </c>
      <c r="Y35" s="64" t="str">
        <f t="shared" si="9"/>
        <v>Disminución</v>
      </c>
      <c r="Z35" s="53"/>
      <c r="AA35" s="286">
        <v>64.405998229980469</v>
      </c>
      <c r="AB35" s="287">
        <v>1.7039010524749756</v>
      </c>
      <c r="AC35" s="286">
        <v>61.581260681152344</v>
      </c>
      <c r="AD35" s="287">
        <v>1.4874699115753174</v>
      </c>
      <c r="AE35" s="283">
        <f t="shared" si="10"/>
        <v>-2.824737548828125</v>
      </c>
      <c r="AF35" s="312">
        <f t="shared" si="11"/>
        <v>2.2618234976379594</v>
      </c>
      <c r="AG35" s="312">
        <f t="shared" si="12"/>
        <v>-1.2488762062017753</v>
      </c>
      <c r="AH35" s="315">
        <f t="shared" si="42"/>
        <v>0.10585517776918066</v>
      </c>
      <c r="AI35" s="122" t="str">
        <f t="shared" si="13"/>
        <v>No significativa</v>
      </c>
      <c r="AJ35" s="64" t="str">
        <f t="shared" si="14"/>
        <v>Sin cambio</v>
      </c>
      <c r="AK35" s="53"/>
      <c r="AL35" s="286">
        <v>22.561365127563477</v>
      </c>
      <c r="AM35" s="287">
        <v>2.5323982238769531</v>
      </c>
      <c r="AN35" s="286">
        <v>13.480171203613281</v>
      </c>
      <c r="AO35" s="287">
        <v>2.1112508773803711</v>
      </c>
      <c r="AP35" s="283">
        <f t="shared" si="15"/>
        <v>-9.0811939239501953</v>
      </c>
      <c r="AQ35" s="312">
        <f t="shared" si="16"/>
        <v>3.2970321550652995</v>
      </c>
      <c r="AR35" s="312">
        <f t="shared" si="17"/>
        <v>-2.7543540665803237</v>
      </c>
      <c r="AS35" s="315">
        <f t="shared" si="43"/>
        <v>2.9404054820522277E-3</v>
      </c>
      <c r="AT35" s="122" t="str">
        <f t="shared" si="18"/>
        <v>Significativa</v>
      </c>
      <c r="AU35" s="64" t="str">
        <f t="shared" si="19"/>
        <v>Disminución</v>
      </c>
      <c r="AV35" s="53"/>
      <c r="AW35" s="286">
        <v>26.408554077148438</v>
      </c>
      <c r="AX35" s="287">
        <v>2.8711032867431641</v>
      </c>
      <c r="AY35" s="286">
        <v>28.048717498779297</v>
      </c>
      <c r="AZ35" s="287">
        <v>2.4493582248687744</v>
      </c>
      <c r="BA35" s="283">
        <f t="shared" si="20"/>
        <v>1.6401634216308594</v>
      </c>
      <c r="BB35" s="312">
        <f t="shared" si="21"/>
        <v>3.7739355846224658</v>
      </c>
      <c r="BC35" s="312">
        <f t="shared" si="22"/>
        <v>0.43460291911551979</v>
      </c>
      <c r="BD35" s="315">
        <f t="shared" si="44"/>
        <v>0.33192533790146395</v>
      </c>
      <c r="BE35" s="122" t="str">
        <f t="shared" si="23"/>
        <v>No significativa</v>
      </c>
      <c r="BF35" s="64" t="str">
        <f t="shared" si="24"/>
        <v>Sin cambio</v>
      </c>
      <c r="BG35" s="53"/>
      <c r="BH35" s="286">
        <v>23.361728668212891</v>
      </c>
      <c r="BI35" s="287">
        <v>1.6751285791397095</v>
      </c>
      <c r="BJ35" s="286">
        <v>24.698247909545898</v>
      </c>
      <c r="BK35" s="287">
        <v>1.5192915201187134</v>
      </c>
      <c r="BL35" s="283">
        <f t="shared" si="25"/>
        <v>1.3365192413330078</v>
      </c>
      <c r="BM35" s="312">
        <f t="shared" si="26"/>
        <v>2.2614823633526866</v>
      </c>
      <c r="BN35" s="312">
        <f t="shared" si="27"/>
        <v>0.5909925555871216</v>
      </c>
      <c r="BO35" s="315">
        <f t="shared" si="45"/>
        <v>0.27726270447607892</v>
      </c>
      <c r="BP35" s="122" t="str">
        <f t="shared" si="28"/>
        <v>No significativa</v>
      </c>
      <c r="BQ35" s="64" t="str">
        <f t="shared" si="29"/>
        <v>Sin cambio</v>
      </c>
      <c r="BR35" s="53"/>
      <c r="BS35" s="286">
        <v>22.179283142089844</v>
      </c>
      <c r="BT35" s="287">
        <v>1.7673051357269287</v>
      </c>
      <c r="BU35" s="286">
        <v>23.259769439697266</v>
      </c>
      <c r="BV35" s="287">
        <v>1.9299002885818481</v>
      </c>
      <c r="BW35" s="283">
        <f t="shared" si="30"/>
        <v>1.0804862976074219</v>
      </c>
      <c r="BX35" s="312">
        <f t="shared" si="31"/>
        <v>2.6168459195441902</v>
      </c>
      <c r="BY35" s="312">
        <f t="shared" si="32"/>
        <v>0.41289641454916998</v>
      </c>
      <c r="BZ35" s="315">
        <f t="shared" si="46"/>
        <v>0.33984125405057508</v>
      </c>
      <c r="CA35" s="122" t="str">
        <f t="shared" si="33"/>
        <v>No significativa</v>
      </c>
      <c r="CB35" s="64" t="str">
        <f t="shared" si="34"/>
        <v>Sin cambio</v>
      </c>
      <c r="CC35" s="53"/>
      <c r="CD35" s="286">
        <v>57.333808898925781</v>
      </c>
      <c r="CE35" s="287">
        <v>2.0121304988861084</v>
      </c>
      <c r="CF35" s="286">
        <v>57.093532562255859</v>
      </c>
      <c r="CG35" s="287">
        <v>1.8701603412628174</v>
      </c>
      <c r="CH35" s="283">
        <f t="shared" si="35"/>
        <v>-0.24027633666992188</v>
      </c>
      <c r="CI35" s="312">
        <f t="shared" si="36"/>
        <v>2.7470290946001859</v>
      </c>
      <c r="CJ35" s="312">
        <f t="shared" si="37"/>
        <v>-8.7467707255897378E-2</v>
      </c>
      <c r="CK35" s="315">
        <f t="shared" si="47"/>
        <v>0.46514987645215478</v>
      </c>
      <c r="CL35" s="122" t="str">
        <f t="shared" si="38"/>
        <v>No significativa</v>
      </c>
      <c r="CM35" s="64" t="str">
        <f t="shared" si="39"/>
        <v>Sin cambio</v>
      </c>
    </row>
    <row r="36" spans="1:91" x14ac:dyDescent="0.2">
      <c r="A36" s="53"/>
      <c r="B36" s="50" t="s">
        <v>43</v>
      </c>
      <c r="C36" s="291">
        <v>2795.6770000000001</v>
      </c>
      <c r="D36" s="291">
        <v>2911.1039999999998</v>
      </c>
      <c r="E36" s="286">
        <v>21.247983932495117</v>
      </c>
      <c r="F36" s="289">
        <v>0.97581261396408081</v>
      </c>
      <c r="G36" s="286">
        <v>18.413356781005859</v>
      </c>
      <c r="H36" s="289">
        <v>0.7083127498626709</v>
      </c>
      <c r="I36" s="286">
        <f t="shared" si="0"/>
        <v>-2.8346271514892578</v>
      </c>
      <c r="J36" s="323">
        <f t="shared" si="1"/>
        <v>1.2057848934156667</v>
      </c>
      <c r="K36" s="320">
        <f t="shared" si="2"/>
        <v>-2.3508564147453495</v>
      </c>
      <c r="L36" s="320">
        <f t="shared" si="40"/>
        <v>9.3651300005597338E-3</v>
      </c>
      <c r="M36" s="239" t="str">
        <f t="shared" si="3"/>
        <v>Significativa</v>
      </c>
      <c r="N36" s="236" t="str">
        <f t="shared" si="4"/>
        <v>Disminución</v>
      </c>
      <c r="O36" s="53"/>
      <c r="P36" s="286">
        <v>29.202049255371094</v>
      </c>
      <c r="Q36" s="287">
        <v>1.5008435249328613</v>
      </c>
      <c r="R36" s="286">
        <v>16.568490982055664</v>
      </c>
      <c r="S36" s="287">
        <v>0.95803087949752808</v>
      </c>
      <c r="T36" s="283">
        <f t="shared" si="5"/>
        <v>-12.63355827331543</v>
      </c>
      <c r="U36" s="312">
        <f t="shared" si="6"/>
        <v>1.7805489188460124</v>
      </c>
      <c r="V36" s="312">
        <f t="shared" si="7"/>
        <v>-7.0953165844515729</v>
      </c>
      <c r="W36" s="315">
        <f t="shared" si="41"/>
        <v>6.452785522569393E-13</v>
      </c>
      <c r="X36" s="122" t="str">
        <f t="shared" si="8"/>
        <v>Significativa</v>
      </c>
      <c r="Y36" s="64" t="str">
        <f t="shared" si="9"/>
        <v>Disminución</v>
      </c>
      <c r="Z36" s="53"/>
      <c r="AA36" s="286">
        <v>58.809764862060547</v>
      </c>
      <c r="AB36" s="287">
        <v>1.426453709602356</v>
      </c>
      <c r="AC36" s="286">
        <v>52.700553894042969</v>
      </c>
      <c r="AD36" s="287">
        <v>1.4248046875</v>
      </c>
      <c r="AE36" s="283">
        <f t="shared" si="10"/>
        <v>-6.1092109680175781</v>
      </c>
      <c r="AF36" s="312">
        <f t="shared" si="11"/>
        <v>2.0161444846935686</v>
      </c>
      <c r="AG36" s="312">
        <f t="shared" si="12"/>
        <v>-3.0301454158659218</v>
      </c>
      <c r="AH36" s="315">
        <f t="shared" si="42"/>
        <v>1.2221800951886679E-3</v>
      </c>
      <c r="AI36" s="122" t="str">
        <f t="shared" si="13"/>
        <v>Significativa</v>
      </c>
      <c r="AJ36" s="64" t="str">
        <f t="shared" si="14"/>
        <v>Disminución</v>
      </c>
      <c r="AK36" s="53"/>
      <c r="AL36" s="286">
        <v>14.188191413879395</v>
      </c>
      <c r="AM36" s="287">
        <v>1.51080322265625</v>
      </c>
      <c r="AN36" s="286">
        <v>10.09599781036377</v>
      </c>
      <c r="AO36" s="287">
        <v>1.276058554649353</v>
      </c>
      <c r="AP36" s="283">
        <f t="shared" si="15"/>
        <v>-4.092193603515625</v>
      </c>
      <c r="AQ36" s="312">
        <f t="shared" si="16"/>
        <v>1.9775873716431105</v>
      </c>
      <c r="AR36" s="312">
        <f t="shared" si="17"/>
        <v>-2.0692858693345921</v>
      </c>
      <c r="AS36" s="315">
        <f t="shared" si="43"/>
        <v>1.9259634431026764E-2</v>
      </c>
      <c r="AT36" s="122" t="str">
        <f t="shared" si="18"/>
        <v>Significativa</v>
      </c>
      <c r="AU36" s="64" t="str">
        <f t="shared" si="19"/>
        <v>Disminución</v>
      </c>
      <c r="AV36" s="53"/>
      <c r="AW36" s="286">
        <v>16.236782073974609</v>
      </c>
      <c r="AX36" s="287">
        <v>1.6608185768127441</v>
      </c>
      <c r="AY36" s="286">
        <v>11.052748680114746</v>
      </c>
      <c r="AZ36" s="287">
        <v>1.7018311023712158</v>
      </c>
      <c r="BA36" s="283">
        <f t="shared" si="20"/>
        <v>-5.1840333938598633</v>
      </c>
      <c r="BB36" s="312">
        <f t="shared" si="21"/>
        <v>2.3779292348773411</v>
      </c>
      <c r="BC36" s="312">
        <f t="shared" si="22"/>
        <v>-2.1800620968130984</v>
      </c>
      <c r="BD36" s="315">
        <f t="shared" si="44"/>
        <v>1.4626429443150631E-2</v>
      </c>
      <c r="BE36" s="122" t="str">
        <f t="shared" si="23"/>
        <v>Significativa</v>
      </c>
      <c r="BF36" s="64" t="str">
        <f t="shared" si="24"/>
        <v>Disminución</v>
      </c>
      <c r="BG36" s="53"/>
      <c r="BH36" s="286">
        <v>22.747835159301758</v>
      </c>
      <c r="BI36" s="287">
        <v>1.6509816646575928</v>
      </c>
      <c r="BJ36" s="286">
        <v>25.866817474365234</v>
      </c>
      <c r="BK36" s="287">
        <v>1.5779895782470703</v>
      </c>
      <c r="BL36" s="283">
        <f t="shared" si="25"/>
        <v>3.1189823150634766</v>
      </c>
      <c r="BM36" s="312">
        <f t="shared" si="26"/>
        <v>2.2838107553148799</v>
      </c>
      <c r="BN36" s="312">
        <f t="shared" si="27"/>
        <v>1.3656921037809229</v>
      </c>
      <c r="BO36" s="315">
        <f t="shared" si="45"/>
        <v>8.6017811890301887E-2</v>
      </c>
      <c r="BP36" s="122" t="str">
        <f t="shared" si="28"/>
        <v>No significativa</v>
      </c>
      <c r="BQ36" s="64" t="str">
        <f t="shared" si="29"/>
        <v>Sin cambio</v>
      </c>
      <c r="BR36" s="53"/>
      <c r="BS36" s="286">
        <v>8.1104145050048828</v>
      </c>
      <c r="BT36" s="287">
        <v>0.97817796468734741</v>
      </c>
      <c r="BU36" s="286">
        <v>13.385471343994141</v>
      </c>
      <c r="BV36" s="287">
        <v>0.98812711238861084</v>
      </c>
      <c r="BW36" s="283">
        <f t="shared" si="30"/>
        <v>5.2750568389892578</v>
      </c>
      <c r="BX36" s="312">
        <f t="shared" si="31"/>
        <v>1.390405451959009</v>
      </c>
      <c r="BY36" s="312">
        <f t="shared" si="32"/>
        <v>3.793898270146292</v>
      </c>
      <c r="BZ36" s="315">
        <f t="shared" si="46"/>
        <v>7.4150226560432131E-5</v>
      </c>
      <c r="CA36" s="122" t="str">
        <f t="shared" si="33"/>
        <v>Significativa</v>
      </c>
      <c r="CB36" s="64" t="str">
        <f t="shared" si="34"/>
        <v>Aumento</v>
      </c>
      <c r="CC36" s="53"/>
      <c r="CD36" s="286">
        <v>35.870132446289063</v>
      </c>
      <c r="CE36" s="287">
        <v>1.4979026317596436</v>
      </c>
      <c r="CF36" s="286">
        <v>42.637397766113281</v>
      </c>
      <c r="CG36" s="287">
        <v>1.8878031969070435</v>
      </c>
      <c r="CH36" s="283">
        <f t="shared" si="35"/>
        <v>6.7672653198242187</v>
      </c>
      <c r="CI36" s="312">
        <f t="shared" si="36"/>
        <v>2.4098782551168263</v>
      </c>
      <c r="CJ36" s="312">
        <f t="shared" si="37"/>
        <v>2.8081357659688724</v>
      </c>
      <c r="CK36" s="315">
        <f t="shared" si="47"/>
        <v>2.4914607298871516E-3</v>
      </c>
      <c r="CL36" s="122" t="str">
        <f t="shared" si="38"/>
        <v>Significativa</v>
      </c>
      <c r="CM36" s="64" t="str">
        <f t="shared" si="39"/>
        <v>Aumento</v>
      </c>
    </row>
    <row r="37" spans="1:91" x14ac:dyDescent="0.2">
      <c r="A37" s="53"/>
      <c r="B37" s="50" t="s">
        <v>42</v>
      </c>
      <c r="C37" s="291">
        <v>2643.8249999999998</v>
      </c>
      <c r="D37" s="291">
        <v>2820.3969999999999</v>
      </c>
      <c r="E37" s="286">
        <v>16.142862319946289</v>
      </c>
      <c r="F37" s="289">
        <v>0.53662043809890747</v>
      </c>
      <c r="G37" s="286">
        <v>13.555821418762207</v>
      </c>
      <c r="H37" s="289">
        <v>0.69098687171936035</v>
      </c>
      <c r="I37" s="286">
        <f t="shared" si="0"/>
        <v>-2.587040901184082</v>
      </c>
      <c r="J37" s="323">
        <f t="shared" si="1"/>
        <v>0.87488533618638908</v>
      </c>
      <c r="K37" s="320">
        <f t="shared" si="2"/>
        <v>-2.957005671692877</v>
      </c>
      <c r="L37" s="320">
        <f t="shared" si="40"/>
        <v>1.5532120190639555E-3</v>
      </c>
      <c r="M37" s="239" t="str">
        <f t="shared" si="3"/>
        <v>Significativa</v>
      </c>
      <c r="N37" s="236" t="str">
        <f t="shared" si="4"/>
        <v>Disminución</v>
      </c>
      <c r="O37" s="53"/>
      <c r="P37" s="286">
        <v>22.638032913208008</v>
      </c>
      <c r="Q37" s="287">
        <v>0.89482438564300537</v>
      </c>
      <c r="R37" s="286">
        <v>17.084508895874023</v>
      </c>
      <c r="S37" s="287">
        <v>0.97451162338256836</v>
      </c>
      <c r="T37" s="283">
        <f t="shared" si="5"/>
        <v>-5.5535240173339844</v>
      </c>
      <c r="U37" s="312">
        <f t="shared" si="6"/>
        <v>1.3230206291850142</v>
      </c>
      <c r="V37" s="312">
        <f t="shared" si="7"/>
        <v>-4.1976095420031179</v>
      </c>
      <c r="W37" s="315">
        <f t="shared" si="41"/>
        <v>1.3487359498744026E-5</v>
      </c>
      <c r="X37" s="122" t="str">
        <f t="shared" si="8"/>
        <v>Significativa</v>
      </c>
      <c r="Y37" s="64" t="str">
        <f t="shared" si="9"/>
        <v>Disminución</v>
      </c>
      <c r="Z37" s="53"/>
      <c r="AA37" s="286">
        <v>48.995826721191406</v>
      </c>
      <c r="AB37" s="287">
        <v>1.1481606960296631</v>
      </c>
      <c r="AC37" s="286">
        <v>46.7950439453125</v>
      </c>
      <c r="AD37" s="287">
        <v>1.5113739967346191</v>
      </c>
      <c r="AE37" s="283">
        <f t="shared" si="10"/>
        <v>-2.2007827758789062</v>
      </c>
      <c r="AF37" s="312">
        <f t="shared" si="11"/>
        <v>1.8980317020305264</v>
      </c>
      <c r="AG37" s="312">
        <f t="shared" si="12"/>
        <v>-1.1595079120778093</v>
      </c>
      <c r="AH37" s="315">
        <f t="shared" si="42"/>
        <v>0.12312460666527363</v>
      </c>
      <c r="AI37" s="122" t="str">
        <f t="shared" si="13"/>
        <v>No significativa</v>
      </c>
      <c r="AJ37" s="64" t="str">
        <f t="shared" si="14"/>
        <v>Sin cambio</v>
      </c>
      <c r="AK37" s="53"/>
      <c r="AL37" s="286">
        <v>13.351905822753906</v>
      </c>
      <c r="AM37" s="287">
        <v>0.96153777837753296</v>
      </c>
      <c r="AN37" s="286">
        <v>10.157045364379883</v>
      </c>
      <c r="AO37" s="287">
        <v>1.251899242401123</v>
      </c>
      <c r="AP37" s="283">
        <f t="shared" si="15"/>
        <v>-3.1948604583740234</v>
      </c>
      <c r="AQ37" s="312">
        <f t="shared" si="16"/>
        <v>1.5785457270448986</v>
      </c>
      <c r="AR37" s="312">
        <f t="shared" si="17"/>
        <v>-2.0239264556212326</v>
      </c>
      <c r="AS37" s="315">
        <f t="shared" si="43"/>
        <v>2.1488859704116476E-2</v>
      </c>
      <c r="AT37" s="122" t="str">
        <f t="shared" si="18"/>
        <v>Significativa</v>
      </c>
      <c r="AU37" s="64" t="str">
        <f t="shared" si="19"/>
        <v>Disminución</v>
      </c>
      <c r="AV37" s="53"/>
      <c r="AW37" s="286">
        <v>12.214008331298828</v>
      </c>
      <c r="AX37" s="287">
        <v>1.4089463949203491</v>
      </c>
      <c r="AY37" s="286">
        <v>11.564647674560547</v>
      </c>
      <c r="AZ37" s="287">
        <v>1.2202234268188477</v>
      </c>
      <c r="BA37" s="283">
        <f t="shared" si="20"/>
        <v>-0.64936065673828125</v>
      </c>
      <c r="BB37" s="312">
        <f t="shared" si="21"/>
        <v>1.8638871090054194</v>
      </c>
      <c r="BC37" s="312">
        <f t="shared" si="22"/>
        <v>-0.34839055090883897</v>
      </c>
      <c r="BD37" s="315">
        <f t="shared" si="44"/>
        <v>0.36377344892991714</v>
      </c>
      <c r="BE37" s="122" t="str">
        <f t="shared" si="23"/>
        <v>No significativa</v>
      </c>
      <c r="BF37" s="64" t="str">
        <f t="shared" si="24"/>
        <v>Sin cambio</v>
      </c>
      <c r="BG37" s="53"/>
      <c r="BH37" s="286">
        <v>21.233779907226562</v>
      </c>
      <c r="BI37" s="287">
        <v>1.1997002363204956</v>
      </c>
      <c r="BJ37" s="286">
        <v>26.022792816162109</v>
      </c>
      <c r="BK37" s="287">
        <v>1.6988005638122559</v>
      </c>
      <c r="BL37" s="283">
        <f t="shared" si="25"/>
        <v>4.7890129089355469</v>
      </c>
      <c r="BM37" s="312">
        <f t="shared" si="26"/>
        <v>2.0797124831659524</v>
      </c>
      <c r="BN37" s="312">
        <f t="shared" si="27"/>
        <v>2.3027283567799808</v>
      </c>
      <c r="BO37" s="315">
        <f t="shared" si="45"/>
        <v>1.0647065839374359E-2</v>
      </c>
      <c r="BP37" s="122" t="str">
        <f t="shared" si="28"/>
        <v>Significativa</v>
      </c>
      <c r="BQ37" s="64" t="str">
        <f t="shared" si="29"/>
        <v>Aumento</v>
      </c>
      <c r="BR37" s="53"/>
      <c r="BS37" s="286">
        <v>7.7862567901611328</v>
      </c>
      <c r="BT37" s="287">
        <v>0.77878081798553467</v>
      </c>
      <c r="BU37" s="286">
        <v>10.15413761138916</v>
      </c>
      <c r="BV37" s="287">
        <v>1.1313750743865967</v>
      </c>
      <c r="BW37" s="283">
        <f t="shared" si="30"/>
        <v>2.3678808212280273</v>
      </c>
      <c r="BX37" s="312">
        <f t="shared" si="31"/>
        <v>1.3735025014194535</v>
      </c>
      <c r="BY37" s="312">
        <f t="shared" si="32"/>
        <v>1.7239727039309563</v>
      </c>
      <c r="BZ37" s="315">
        <f t="shared" si="46"/>
        <v>4.2356385467236524E-2</v>
      </c>
      <c r="CA37" s="122" t="str">
        <f t="shared" si="33"/>
        <v>Significativa</v>
      </c>
      <c r="CB37" s="64" t="str">
        <f t="shared" si="34"/>
        <v>Aumento</v>
      </c>
      <c r="CC37" s="53"/>
      <c r="CD37" s="286">
        <v>31.378135681152344</v>
      </c>
      <c r="CE37" s="287">
        <v>1.2793326377868652</v>
      </c>
      <c r="CF37" s="286">
        <v>33.835910797119141</v>
      </c>
      <c r="CG37" s="287">
        <v>1.9273087978363037</v>
      </c>
      <c r="CH37" s="283">
        <f t="shared" si="35"/>
        <v>2.4577751159667969</v>
      </c>
      <c r="CI37" s="312">
        <f t="shared" si="36"/>
        <v>2.3132685102088595</v>
      </c>
      <c r="CJ37" s="312">
        <f t="shared" si="37"/>
        <v>1.0624685829250708</v>
      </c>
      <c r="CK37" s="315">
        <f t="shared" si="47"/>
        <v>0.14401150661617479</v>
      </c>
      <c r="CL37" s="122" t="str">
        <f t="shared" si="38"/>
        <v>No significativa</v>
      </c>
      <c r="CM37" s="64" t="str">
        <f t="shared" si="39"/>
        <v>Sin cambio</v>
      </c>
    </row>
    <row r="38" spans="1:91" x14ac:dyDescent="0.2">
      <c r="A38" s="53"/>
      <c r="B38" s="50" t="s">
        <v>41</v>
      </c>
      <c r="C38" s="291">
        <v>2207.2020000000002</v>
      </c>
      <c r="D38" s="291">
        <v>2313.1439999999998</v>
      </c>
      <c r="E38" s="286">
        <v>21.498893737792969</v>
      </c>
      <c r="F38" s="289">
        <v>0.82237070798873901</v>
      </c>
      <c r="G38" s="286">
        <v>19.110397338867188</v>
      </c>
      <c r="H38" s="289">
        <v>0.89659476280212402</v>
      </c>
      <c r="I38" s="286">
        <f t="shared" si="0"/>
        <v>-2.3884963989257813</v>
      </c>
      <c r="J38" s="323">
        <f t="shared" si="1"/>
        <v>1.2166247367377079</v>
      </c>
      <c r="K38" s="320">
        <f t="shared" si="2"/>
        <v>-1.9632153833484953</v>
      </c>
      <c r="L38" s="320">
        <f t="shared" si="40"/>
        <v>2.4810576308042228E-2</v>
      </c>
      <c r="M38" s="239" t="str">
        <f t="shared" si="3"/>
        <v>Significativa</v>
      </c>
      <c r="N38" s="236" t="str">
        <f t="shared" si="4"/>
        <v>Disminución</v>
      </c>
      <c r="O38" s="53"/>
      <c r="P38" s="286">
        <v>25.633541107177734</v>
      </c>
      <c r="Q38" s="287">
        <v>1.3250433206558228</v>
      </c>
      <c r="R38" s="286">
        <v>18.178676605224609</v>
      </c>
      <c r="S38" s="287">
        <v>0.96097898483276367</v>
      </c>
      <c r="T38" s="283">
        <f t="shared" si="5"/>
        <v>-7.454864501953125</v>
      </c>
      <c r="U38" s="312">
        <f t="shared" si="6"/>
        <v>1.6368324321398384</v>
      </c>
      <c r="V38" s="312">
        <f t="shared" si="7"/>
        <v>-4.5544457426270242</v>
      </c>
      <c r="W38" s="315">
        <f t="shared" si="41"/>
        <v>2.6261939370320804E-6</v>
      </c>
      <c r="X38" s="122" t="str">
        <f t="shared" si="8"/>
        <v>Significativa</v>
      </c>
      <c r="Y38" s="64" t="str">
        <f t="shared" si="9"/>
        <v>Disminución</v>
      </c>
      <c r="Z38" s="53"/>
      <c r="AA38" s="286">
        <v>77.552398681640625</v>
      </c>
      <c r="AB38" s="287">
        <v>1.1820858716964722</v>
      </c>
      <c r="AC38" s="286">
        <v>71.165000915527344</v>
      </c>
      <c r="AD38" s="287">
        <v>1.2637821435928345</v>
      </c>
      <c r="AE38" s="283">
        <f t="shared" si="10"/>
        <v>-6.3873977661132812</v>
      </c>
      <c r="AF38" s="312">
        <f t="shared" si="11"/>
        <v>1.7304543664969927</v>
      </c>
      <c r="AG38" s="312">
        <f t="shared" si="12"/>
        <v>-3.6911679901987071</v>
      </c>
      <c r="AH38" s="315">
        <f t="shared" si="42"/>
        <v>1.1161331946588867E-4</v>
      </c>
      <c r="AI38" s="122" t="str">
        <f t="shared" si="13"/>
        <v>Significativa</v>
      </c>
      <c r="AJ38" s="64" t="str">
        <f t="shared" si="14"/>
        <v>Disminución</v>
      </c>
      <c r="AK38" s="53"/>
      <c r="AL38" s="286">
        <v>17.390342712402344</v>
      </c>
      <c r="AM38" s="287">
        <v>1.216681957244873</v>
      </c>
      <c r="AN38" s="286">
        <v>19.410810470581055</v>
      </c>
      <c r="AO38" s="287">
        <v>1.7694668769836426</v>
      </c>
      <c r="AP38" s="283">
        <f t="shared" si="15"/>
        <v>2.0204677581787109</v>
      </c>
      <c r="AQ38" s="312">
        <f t="shared" si="16"/>
        <v>2.1474002919408064</v>
      </c>
      <c r="AR38" s="312">
        <f t="shared" si="17"/>
        <v>0.94089013853706116</v>
      </c>
      <c r="AS38" s="315">
        <f t="shared" si="43"/>
        <v>0.17338058086995844</v>
      </c>
      <c r="AT38" s="122" t="str">
        <f t="shared" si="18"/>
        <v>No significativa</v>
      </c>
      <c r="AU38" s="64" t="str">
        <f t="shared" si="19"/>
        <v>Sin cambio</v>
      </c>
      <c r="AV38" s="53"/>
      <c r="AW38" s="286">
        <v>20.153751373291016</v>
      </c>
      <c r="AX38" s="287">
        <v>2.9419529438018799</v>
      </c>
      <c r="AY38" s="286">
        <v>23.172702789306641</v>
      </c>
      <c r="AZ38" s="287">
        <v>2.8339879512786865</v>
      </c>
      <c r="BA38" s="283">
        <f t="shared" si="20"/>
        <v>3.018951416015625</v>
      </c>
      <c r="BB38" s="312">
        <f t="shared" si="21"/>
        <v>4.0849204192416426</v>
      </c>
      <c r="BC38" s="312">
        <f t="shared" si="22"/>
        <v>0.73904779192151004</v>
      </c>
      <c r="BD38" s="315">
        <f t="shared" si="44"/>
        <v>0.22993898865270057</v>
      </c>
      <c r="BE38" s="122" t="str">
        <f t="shared" si="23"/>
        <v>No significativa</v>
      </c>
      <c r="BF38" s="64" t="str">
        <f t="shared" si="24"/>
        <v>Sin cambio</v>
      </c>
      <c r="BG38" s="53"/>
      <c r="BH38" s="286">
        <v>34.464813232421875</v>
      </c>
      <c r="BI38" s="287">
        <v>2.1327788829803467</v>
      </c>
      <c r="BJ38" s="286">
        <v>33.434104919433594</v>
      </c>
      <c r="BK38" s="287">
        <v>1.6119537353515625</v>
      </c>
      <c r="BL38" s="283">
        <f t="shared" si="25"/>
        <v>-1.0307083129882813</v>
      </c>
      <c r="BM38" s="312">
        <f t="shared" si="26"/>
        <v>2.6734136620808893</v>
      </c>
      <c r="BN38" s="312">
        <f t="shared" si="27"/>
        <v>-0.38554015325335583</v>
      </c>
      <c r="BO38" s="315">
        <f t="shared" si="45"/>
        <v>0.34991863165565207</v>
      </c>
      <c r="BP38" s="122" t="str">
        <f t="shared" si="28"/>
        <v>No significativa</v>
      </c>
      <c r="BQ38" s="64" t="str">
        <f t="shared" si="29"/>
        <v>Sin cambio</v>
      </c>
      <c r="BR38" s="53"/>
      <c r="BS38" s="286">
        <v>24.888525009155273</v>
      </c>
      <c r="BT38" s="287">
        <v>1.7309297323226929</v>
      </c>
      <c r="BU38" s="286">
        <v>23.624599456787109</v>
      </c>
      <c r="BV38" s="287">
        <v>1.8332710266113281</v>
      </c>
      <c r="BW38" s="283">
        <f t="shared" si="30"/>
        <v>-1.2639255523681641</v>
      </c>
      <c r="BX38" s="312">
        <f t="shared" si="31"/>
        <v>2.5213092621198339</v>
      </c>
      <c r="BY38" s="312">
        <f t="shared" si="32"/>
        <v>-0.50129731063038929</v>
      </c>
      <c r="BZ38" s="315">
        <f t="shared" si="46"/>
        <v>0.30808094886380921</v>
      </c>
      <c r="CA38" s="122" t="str">
        <f t="shared" si="33"/>
        <v>No significativa</v>
      </c>
      <c r="CB38" s="64" t="str">
        <f t="shared" si="34"/>
        <v>Sin cambio</v>
      </c>
      <c r="CC38" s="53"/>
      <c r="CD38" s="286">
        <v>56.615119934082031</v>
      </c>
      <c r="CE38" s="287">
        <v>1.7458895444869995</v>
      </c>
      <c r="CF38" s="286">
        <v>52.69598388671875</v>
      </c>
      <c r="CG38" s="287">
        <v>2.0601134300231934</v>
      </c>
      <c r="CH38" s="283">
        <f t="shared" si="35"/>
        <v>-3.9191360473632812</v>
      </c>
      <c r="CI38" s="312">
        <f t="shared" si="36"/>
        <v>2.7004069408352049</v>
      </c>
      <c r="CJ38" s="312">
        <f t="shared" si="37"/>
        <v>-1.4513131291801291</v>
      </c>
      <c r="CK38" s="315">
        <f t="shared" si="47"/>
        <v>7.3346343511638393E-2</v>
      </c>
      <c r="CL38" s="122" t="str">
        <f t="shared" si="38"/>
        <v>No significativa</v>
      </c>
      <c r="CM38" s="64" t="str">
        <f t="shared" si="39"/>
        <v>Sin cambio</v>
      </c>
    </row>
    <row r="39" spans="1:91" x14ac:dyDescent="0.2">
      <c r="A39" s="53"/>
      <c r="B39" s="50" t="s">
        <v>40</v>
      </c>
      <c r="C39" s="291">
        <v>3243.75</v>
      </c>
      <c r="D39" s="291">
        <v>3429.7280000000001</v>
      </c>
      <c r="E39" s="286">
        <v>17.342735290527344</v>
      </c>
      <c r="F39" s="289">
        <v>0.76800411939620972</v>
      </c>
      <c r="G39" s="286">
        <v>15.485689163208008</v>
      </c>
      <c r="H39" s="289">
        <v>1.0202404260635376</v>
      </c>
      <c r="I39" s="286">
        <f t="shared" si="0"/>
        <v>-1.8570461273193359</v>
      </c>
      <c r="J39" s="323">
        <f t="shared" si="1"/>
        <v>1.2769968106396572</v>
      </c>
      <c r="K39" s="320">
        <f t="shared" si="2"/>
        <v>-1.4542292602822773</v>
      </c>
      <c r="L39" s="320">
        <f t="shared" si="40"/>
        <v>7.2941377622232018E-2</v>
      </c>
      <c r="M39" s="239" t="str">
        <f t="shared" si="3"/>
        <v>No significativa</v>
      </c>
      <c r="N39" s="236" t="str">
        <f t="shared" si="4"/>
        <v>Sin cambio</v>
      </c>
      <c r="O39" s="53"/>
      <c r="P39" s="286">
        <v>23.933719635009766</v>
      </c>
      <c r="Q39" s="287">
        <v>1.0255539417266846</v>
      </c>
      <c r="R39" s="286">
        <v>15.759647369384766</v>
      </c>
      <c r="S39" s="287">
        <v>1.0292199850082397</v>
      </c>
      <c r="T39" s="283">
        <f t="shared" si="5"/>
        <v>-8.174072265625</v>
      </c>
      <c r="U39" s="312">
        <f t="shared" si="6"/>
        <v>1.4529468899211357</v>
      </c>
      <c r="V39" s="312">
        <f t="shared" si="7"/>
        <v>-5.6258575742356829</v>
      </c>
      <c r="W39" s="315">
        <f t="shared" si="41"/>
        <v>9.2294302431766236E-9</v>
      </c>
      <c r="X39" s="122" t="str">
        <f t="shared" si="8"/>
        <v>Significativa</v>
      </c>
      <c r="Y39" s="64" t="str">
        <f t="shared" si="9"/>
        <v>Disminución</v>
      </c>
      <c r="Z39" s="53"/>
      <c r="AA39" s="286">
        <v>55.194820404052734</v>
      </c>
      <c r="AB39" s="287">
        <v>1.3015254735946655</v>
      </c>
      <c r="AC39" s="286">
        <v>50.601387023925781</v>
      </c>
      <c r="AD39" s="287">
        <v>1.7408086061477661</v>
      </c>
      <c r="AE39" s="283">
        <f t="shared" si="10"/>
        <v>-4.5934333801269531</v>
      </c>
      <c r="AF39" s="312">
        <f t="shared" si="11"/>
        <v>2.1735646209979467</v>
      </c>
      <c r="AG39" s="312">
        <f t="shared" si="12"/>
        <v>-2.1133180655185555</v>
      </c>
      <c r="AH39" s="315">
        <f t="shared" si="42"/>
        <v>1.7286776750569433E-2</v>
      </c>
      <c r="AI39" s="122" t="str">
        <f t="shared" si="13"/>
        <v>Significativa</v>
      </c>
      <c r="AJ39" s="64" t="str">
        <f t="shared" si="14"/>
        <v>Disminución</v>
      </c>
      <c r="AK39" s="53"/>
      <c r="AL39" s="286">
        <v>12.341795921325684</v>
      </c>
      <c r="AM39" s="287">
        <v>1.3261009454727173</v>
      </c>
      <c r="AN39" s="286">
        <v>10.528532028198242</v>
      </c>
      <c r="AO39" s="287">
        <v>1.1557427644729614</v>
      </c>
      <c r="AP39" s="283">
        <f t="shared" si="15"/>
        <v>-1.8132638931274414</v>
      </c>
      <c r="AQ39" s="312">
        <f t="shared" si="16"/>
        <v>1.7590580022316598</v>
      </c>
      <c r="AR39" s="312">
        <f t="shared" si="17"/>
        <v>-1.0308152947924472</v>
      </c>
      <c r="AS39" s="315">
        <f t="shared" si="43"/>
        <v>0.15131372222563286</v>
      </c>
      <c r="AT39" s="122" t="str">
        <f t="shared" si="18"/>
        <v>No significativa</v>
      </c>
      <c r="AU39" s="64" t="str">
        <f t="shared" si="19"/>
        <v>Sin cambio</v>
      </c>
      <c r="AV39" s="53"/>
      <c r="AW39" s="286">
        <v>12.973718643188477</v>
      </c>
      <c r="AX39" s="287">
        <v>1.9039633274078369</v>
      </c>
      <c r="AY39" s="286">
        <v>10.204453468322754</v>
      </c>
      <c r="AZ39" s="287">
        <v>1.6300233602523804</v>
      </c>
      <c r="BA39" s="283">
        <f t="shared" si="20"/>
        <v>-2.7692651748657227</v>
      </c>
      <c r="BB39" s="312">
        <f t="shared" si="21"/>
        <v>2.5064023035184082</v>
      </c>
      <c r="BC39" s="312">
        <f t="shared" si="22"/>
        <v>-1.1048765678910828</v>
      </c>
      <c r="BD39" s="315">
        <f t="shared" si="44"/>
        <v>0.13460653851870941</v>
      </c>
      <c r="BE39" s="122" t="str">
        <f t="shared" si="23"/>
        <v>No significativa</v>
      </c>
      <c r="BF39" s="64" t="str">
        <f t="shared" si="24"/>
        <v>Sin cambio</v>
      </c>
      <c r="BG39" s="53"/>
      <c r="BH39" s="286">
        <v>11.791259765625</v>
      </c>
      <c r="BI39" s="287">
        <v>1.0909689664840698</v>
      </c>
      <c r="BJ39" s="286">
        <v>19.163473129272461</v>
      </c>
      <c r="BK39" s="287">
        <v>1.3166310787200928</v>
      </c>
      <c r="BL39" s="283">
        <f t="shared" si="25"/>
        <v>7.3722133636474609</v>
      </c>
      <c r="BM39" s="312">
        <f t="shared" si="26"/>
        <v>1.7098920092458922</v>
      </c>
      <c r="BN39" s="312">
        <f t="shared" si="27"/>
        <v>4.3115081676408344</v>
      </c>
      <c r="BO39" s="315">
        <f t="shared" si="45"/>
        <v>8.1072391943104449E-6</v>
      </c>
      <c r="BP39" s="122" t="str">
        <f t="shared" si="28"/>
        <v>Significativa</v>
      </c>
      <c r="BQ39" s="64" t="str">
        <f t="shared" si="29"/>
        <v>Aumento</v>
      </c>
      <c r="BR39" s="53"/>
      <c r="BS39" s="286">
        <v>12.436500549316406</v>
      </c>
      <c r="BT39" s="287">
        <v>1.0702458620071411</v>
      </c>
      <c r="BU39" s="286">
        <v>14.872024536132813</v>
      </c>
      <c r="BV39" s="287">
        <v>1.1647920608520508</v>
      </c>
      <c r="BW39" s="283">
        <f t="shared" si="30"/>
        <v>2.4355239868164062</v>
      </c>
      <c r="BX39" s="312">
        <f t="shared" si="31"/>
        <v>1.5818238682506267</v>
      </c>
      <c r="BY39" s="312">
        <f t="shared" si="32"/>
        <v>1.5396935371255367</v>
      </c>
      <c r="BZ39" s="315">
        <f t="shared" si="46"/>
        <v>6.1817536466886147E-2</v>
      </c>
      <c r="CA39" s="122" t="str">
        <f t="shared" si="33"/>
        <v>No significativa</v>
      </c>
      <c r="CB39" s="64" t="str">
        <f t="shared" si="34"/>
        <v>Sin cambio</v>
      </c>
      <c r="CC39" s="53"/>
      <c r="CD39" s="286">
        <v>41.676883697509766</v>
      </c>
      <c r="CE39" s="287">
        <v>1.5366930961608887</v>
      </c>
      <c r="CF39" s="286">
        <v>47.194881439208984</v>
      </c>
      <c r="CG39" s="287">
        <v>1.7181185483932495</v>
      </c>
      <c r="CH39" s="283">
        <f t="shared" si="35"/>
        <v>5.5179977416992188</v>
      </c>
      <c r="CI39" s="312">
        <f t="shared" si="36"/>
        <v>2.3050720201593409</v>
      </c>
      <c r="CJ39" s="312">
        <f t="shared" si="37"/>
        <v>2.3938504712394106</v>
      </c>
      <c r="CK39" s="315">
        <f t="shared" si="47"/>
        <v>8.3362721380001448E-3</v>
      </c>
      <c r="CL39" s="122" t="str">
        <f t="shared" si="38"/>
        <v>Significativa</v>
      </c>
      <c r="CM39" s="64" t="str">
        <f t="shared" si="39"/>
        <v>Aumento</v>
      </c>
    </row>
    <row r="40" spans="1:91" x14ac:dyDescent="0.2">
      <c r="A40" s="53"/>
      <c r="B40" s="50" t="s">
        <v>39</v>
      </c>
      <c r="C40" s="291">
        <v>1154.3679999999999</v>
      </c>
      <c r="D40" s="291">
        <v>1229.9359999999999</v>
      </c>
      <c r="E40" s="286">
        <v>17.720518112182617</v>
      </c>
      <c r="F40" s="289">
        <v>0.65758633613586426</v>
      </c>
      <c r="G40" s="286">
        <v>15.807408332824707</v>
      </c>
      <c r="H40" s="289">
        <v>0.72141939401626587</v>
      </c>
      <c r="I40" s="286">
        <f t="shared" si="0"/>
        <v>-1.9131097793579102</v>
      </c>
      <c r="J40" s="323">
        <f t="shared" si="1"/>
        <v>0.976148416756072</v>
      </c>
      <c r="K40" s="320">
        <f t="shared" si="2"/>
        <v>-1.959855434397507</v>
      </c>
      <c r="L40" s="320">
        <f t="shared" si="40"/>
        <v>2.5006344895574243E-2</v>
      </c>
      <c r="M40" s="239" t="str">
        <f t="shared" si="3"/>
        <v>Significativa</v>
      </c>
      <c r="N40" s="236" t="str">
        <f t="shared" si="4"/>
        <v>Disminución</v>
      </c>
      <c r="O40" s="53"/>
      <c r="P40" s="286">
        <v>44.581188201904297</v>
      </c>
      <c r="Q40" s="287">
        <v>1.6187406778335571</v>
      </c>
      <c r="R40" s="286">
        <v>24.180526733398438</v>
      </c>
      <c r="S40" s="287">
        <v>1.0512855052947998</v>
      </c>
      <c r="T40" s="283">
        <f t="shared" si="5"/>
        <v>-20.400661468505859</v>
      </c>
      <c r="U40" s="312">
        <f t="shared" si="6"/>
        <v>1.930161287487651</v>
      </c>
      <c r="V40" s="312">
        <f t="shared" si="7"/>
        <v>-10.569407645233575</v>
      </c>
      <c r="W40" s="315">
        <f t="shared" si="41"/>
        <v>2.0654778123926885E-26</v>
      </c>
      <c r="X40" s="122" t="str">
        <f t="shared" si="8"/>
        <v>Significativa</v>
      </c>
      <c r="Y40" s="64" t="str">
        <f t="shared" si="9"/>
        <v>Disminución</v>
      </c>
      <c r="Z40" s="53"/>
      <c r="AA40" s="286">
        <v>74.918739318847656</v>
      </c>
      <c r="AB40" s="287">
        <v>1.2445557117462158</v>
      </c>
      <c r="AC40" s="286">
        <v>70.779701232910156</v>
      </c>
      <c r="AD40" s="287">
        <v>1.1938422918319702</v>
      </c>
      <c r="AE40" s="283">
        <f t="shared" si="10"/>
        <v>-4.1390380859375</v>
      </c>
      <c r="AF40" s="312">
        <f t="shared" si="11"/>
        <v>1.7245806265311985</v>
      </c>
      <c r="AG40" s="312">
        <f t="shared" si="12"/>
        <v>-2.4000258510747123</v>
      </c>
      <c r="AH40" s="315">
        <f t="shared" si="42"/>
        <v>8.1969570198789504E-3</v>
      </c>
      <c r="AI40" s="122" t="str">
        <f t="shared" si="13"/>
        <v>Significativa</v>
      </c>
      <c r="AJ40" s="64" t="str">
        <f t="shared" si="14"/>
        <v>Disminución</v>
      </c>
      <c r="AK40" s="53"/>
      <c r="AL40" s="286">
        <v>13.374677658081055</v>
      </c>
      <c r="AM40" s="287">
        <v>1.2780343294143677</v>
      </c>
      <c r="AN40" s="286">
        <v>12.963438034057617</v>
      </c>
      <c r="AO40" s="287">
        <v>1.3494503498077393</v>
      </c>
      <c r="AP40" s="283">
        <f t="shared" si="15"/>
        <v>-0.4112396240234375</v>
      </c>
      <c r="AQ40" s="312">
        <f t="shared" si="16"/>
        <v>1.8585983949626832</v>
      </c>
      <c r="AR40" s="312">
        <f t="shared" si="17"/>
        <v>-0.22126330526164817</v>
      </c>
      <c r="AS40" s="315">
        <f t="shared" si="43"/>
        <v>0.4124437100199968</v>
      </c>
      <c r="AT40" s="122" t="str">
        <f t="shared" si="18"/>
        <v>No significativa</v>
      </c>
      <c r="AU40" s="64" t="str">
        <f t="shared" si="19"/>
        <v>Sin cambio</v>
      </c>
      <c r="AV40" s="53"/>
      <c r="AW40" s="286">
        <v>9.4360723495483398</v>
      </c>
      <c r="AX40" s="287">
        <v>1.2680875062942505</v>
      </c>
      <c r="AY40" s="286">
        <v>8.3475074768066406</v>
      </c>
      <c r="AZ40" s="287">
        <v>1.520301342010498</v>
      </c>
      <c r="BA40" s="283">
        <f t="shared" si="20"/>
        <v>-1.0885648727416992</v>
      </c>
      <c r="BB40" s="312">
        <f t="shared" si="21"/>
        <v>1.9797378852106893</v>
      </c>
      <c r="BC40" s="312">
        <f t="shared" si="22"/>
        <v>-0.54985302896592858</v>
      </c>
      <c r="BD40" s="315">
        <f t="shared" si="44"/>
        <v>0.29121009163835265</v>
      </c>
      <c r="BE40" s="122" t="str">
        <f t="shared" si="23"/>
        <v>No significativa</v>
      </c>
      <c r="BF40" s="64" t="str">
        <f t="shared" si="24"/>
        <v>Sin cambio</v>
      </c>
      <c r="BG40" s="53"/>
      <c r="BH40" s="286">
        <v>24.799629211425781</v>
      </c>
      <c r="BI40" s="287">
        <v>1.6622176170349121</v>
      </c>
      <c r="BJ40" s="286">
        <v>28.404729843139648</v>
      </c>
      <c r="BK40" s="287">
        <v>1.3877346515655518</v>
      </c>
      <c r="BL40" s="283">
        <f t="shared" si="25"/>
        <v>3.6051006317138672</v>
      </c>
      <c r="BM40" s="312">
        <f t="shared" si="26"/>
        <v>2.1653579079535525</v>
      </c>
      <c r="BN40" s="312">
        <f t="shared" si="27"/>
        <v>1.664898268536583</v>
      </c>
      <c r="BO40" s="315">
        <f t="shared" si="45"/>
        <v>4.7966526862099568E-2</v>
      </c>
      <c r="BP40" s="122" t="str">
        <f t="shared" si="28"/>
        <v>Significativa</v>
      </c>
      <c r="BQ40" s="64" t="str">
        <f t="shared" si="29"/>
        <v>Aumento</v>
      </c>
      <c r="BR40" s="53"/>
      <c r="BS40" s="286">
        <v>21.734403610229492</v>
      </c>
      <c r="BT40" s="287">
        <v>1.641843318939209</v>
      </c>
      <c r="BU40" s="286">
        <v>24.379318237304688</v>
      </c>
      <c r="BV40" s="287">
        <v>1.3196661472320557</v>
      </c>
      <c r="BW40" s="283">
        <f t="shared" si="30"/>
        <v>2.6449146270751953</v>
      </c>
      <c r="BX40" s="312">
        <f t="shared" si="31"/>
        <v>2.1064586927104969</v>
      </c>
      <c r="BY40" s="312">
        <f t="shared" si="32"/>
        <v>1.255621406784786</v>
      </c>
      <c r="BZ40" s="315">
        <f t="shared" si="46"/>
        <v>0.10462663314753373</v>
      </c>
      <c r="CA40" s="122" t="str">
        <f t="shared" si="33"/>
        <v>No significativa</v>
      </c>
      <c r="CB40" s="64" t="str">
        <f t="shared" si="34"/>
        <v>Sin cambio</v>
      </c>
      <c r="CC40" s="53"/>
      <c r="CD40" s="286">
        <v>65.166824340820313</v>
      </c>
      <c r="CE40" s="287">
        <v>1.6163138151168823</v>
      </c>
      <c r="CF40" s="286">
        <v>63.913490295410156</v>
      </c>
      <c r="CG40" s="287">
        <v>1.5102776288986206</v>
      </c>
      <c r="CH40" s="283">
        <f t="shared" si="35"/>
        <v>-1.2533340454101562</v>
      </c>
      <c r="CI40" s="312">
        <f t="shared" si="36"/>
        <v>2.212105075553449</v>
      </c>
      <c r="CJ40" s="312">
        <f t="shared" si="37"/>
        <v>-0.56657979734375108</v>
      </c>
      <c r="CK40" s="315">
        <f t="shared" si="47"/>
        <v>0.28549985198963423</v>
      </c>
      <c r="CL40" s="122" t="str">
        <f t="shared" si="38"/>
        <v>No significativa</v>
      </c>
      <c r="CM40" s="64" t="str">
        <f t="shared" si="39"/>
        <v>Sin cambio</v>
      </c>
    </row>
    <row r="41" spans="1:91" x14ac:dyDescent="0.2">
      <c r="A41" s="53"/>
      <c r="B41" s="50" t="s">
        <v>38</v>
      </c>
      <c r="C41" s="291">
        <v>7580.5259999999998</v>
      </c>
      <c r="D41" s="291">
        <v>7867.4409999999998</v>
      </c>
      <c r="E41" s="286">
        <v>28.462760925292969</v>
      </c>
      <c r="F41" s="289">
        <v>1.2532998323440552</v>
      </c>
      <c r="G41" s="286">
        <v>25.76414680480957</v>
      </c>
      <c r="H41" s="289">
        <v>1.0775603055953979</v>
      </c>
      <c r="I41" s="286">
        <f t="shared" si="0"/>
        <v>-2.6986141204833984</v>
      </c>
      <c r="J41" s="323">
        <f t="shared" si="1"/>
        <v>1.6528450265976191</v>
      </c>
      <c r="K41" s="320">
        <f t="shared" si="2"/>
        <v>-1.6327084978066544</v>
      </c>
      <c r="L41" s="320">
        <f t="shared" si="40"/>
        <v>5.1265159672045722E-2</v>
      </c>
      <c r="M41" s="239" t="str">
        <f t="shared" si="3"/>
        <v>No significativa</v>
      </c>
      <c r="N41" s="236" t="str">
        <f t="shared" si="4"/>
        <v>Sin cambio</v>
      </c>
      <c r="O41" s="53"/>
      <c r="P41" s="286">
        <v>42.895851135253906</v>
      </c>
      <c r="Q41" s="287">
        <v>2.2941865921020508</v>
      </c>
      <c r="R41" s="286">
        <v>25.661367416381836</v>
      </c>
      <c r="S41" s="287">
        <v>1.4761166572570801</v>
      </c>
      <c r="T41" s="283">
        <f t="shared" si="5"/>
        <v>-17.23448371887207</v>
      </c>
      <c r="U41" s="312">
        <f t="shared" si="6"/>
        <v>2.7280418811324427</v>
      </c>
      <c r="V41" s="312">
        <f t="shared" si="7"/>
        <v>-6.3175290079189805</v>
      </c>
      <c r="W41" s="315">
        <f t="shared" si="41"/>
        <v>1.3288928218539504E-10</v>
      </c>
      <c r="X41" s="122" t="str">
        <f t="shared" si="8"/>
        <v>Significativa</v>
      </c>
      <c r="Y41" s="64" t="str">
        <f t="shared" si="9"/>
        <v>Disminución</v>
      </c>
      <c r="Z41" s="53"/>
      <c r="AA41" s="286">
        <v>72.111129760742188</v>
      </c>
      <c r="AB41" s="287">
        <v>1.5665242671966553</v>
      </c>
      <c r="AC41" s="286">
        <v>68.470359802246094</v>
      </c>
      <c r="AD41" s="287">
        <v>1.5842239856719971</v>
      </c>
      <c r="AE41" s="283">
        <f t="shared" si="10"/>
        <v>-3.6407699584960938</v>
      </c>
      <c r="AF41" s="312">
        <f t="shared" si="11"/>
        <v>2.2279506090787753</v>
      </c>
      <c r="AG41" s="312">
        <f t="shared" si="12"/>
        <v>-1.6341340529095025</v>
      </c>
      <c r="AH41" s="315">
        <f t="shared" si="42"/>
        <v>5.1115352995570407E-2</v>
      </c>
      <c r="AI41" s="122" t="str">
        <f t="shared" si="13"/>
        <v>No significativa</v>
      </c>
      <c r="AJ41" s="64" t="str">
        <f t="shared" si="14"/>
        <v>Sin cambio</v>
      </c>
      <c r="AK41" s="53"/>
      <c r="AL41" s="286">
        <v>30.439788818359375</v>
      </c>
      <c r="AM41" s="287">
        <v>2.1013824939727783</v>
      </c>
      <c r="AN41" s="286">
        <v>19.736480712890625</v>
      </c>
      <c r="AO41" s="287">
        <v>1.7305741310119629</v>
      </c>
      <c r="AP41" s="283">
        <f t="shared" si="15"/>
        <v>-10.70330810546875</v>
      </c>
      <c r="AQ41" s="312">
        <f t="shared" si="16"/>
        <v>2.7222592104542622</v>
      </c>
      <c r="AR41" s="312">
        <f t="shared" si="17"/>
        <v>-3.9317740442809241</v>
      </c>
      <c r="AS41" s="315">
        <f t="shared" si="43"/>
        <v>4.2160651053302588E-5</v>
      </c>
      <c r="AT41" s="122" t="str">
        <f t="shared" si="18"/>
        <v>Significativa</v>
      </c>
      <c r="AU41" s="64" t="str">
        <f t="shared" si="19"/>
        <v>Disminución</v>
      </c>
      <c r="AV41" s="53"/>
      <c r="AW41" s="286">
        <v>35.914485931396484</v>
      </c>
      <c r="AX41" s="287">
        <v>3.0969743728637695</v>
      </c>
      <c r="AY41" s="286">
        <v>31.723302841186523</v>
      </c>
      <c r="AZ41" s="287">
        <v>3.4177224636077881</v>
      </c>
      <c r="BA41" s="283">
        <f t="shared" si="20"/>
        <v>-4.1911830902099609</v>
      </c>
      <c r="BB41" s="312">
        <f t="shared" si="21"/>
        <v>4.6121662052038221</v>
      </c>
      <c r="BC41" s="312">
        <f t="shared" si="22"/>
        <v>-0.90872334251118836</v>
      </c>
      <c r="BD41" s="315">
        <f t="shared" si="44"/>
        <v>0.18174808973645565</v>
      </c>
      <c r="BE41" s="122" t="str">
        <f t="shared" si="23"/>
        <v>No significativa</v>
      </c>
      <c r="BF41" s="64" t="str">
        <f t="shared" si="24"/>
        <v>Sin cambio</v>
      </c>
      <c r="BG41" s="53"/>
      <c r="BH41" s="286">
        <v>25.575347900390625</v>
      </c>
      <c r="BI41" s="287">
        <v>1.9122296571731567</v>
      </c>
      <c r="BJ41" s="286">
        <v>28.203630447387695</v>
      </c>
      <c r="BK41" s="287">
        <v>1.5724830627441406</v>
      </c>
      <c r="BL41" s="283">
        <f t="shared" si="25"/>
        <v>2.6282825469970703</v>
      </c>
      <c r="BM41" s="312">
        <f t="shared" si="26"/>
        <v>2.4757474112658913</v>
      </c>
      <c r="BN41" s="312">
        <f t="shared" si="27"/>
        <v>1.0616117520862862</v>
      </c>
      <c r="BO41" s="315">
        <f t="shared" si="45"/>
        <v>0.1442059881707507</v>
      </c>
      <c r="BP41" s="122" t="str">
        <f t="shared" si="28"/>
        <v>No significativa</v>
      </c>
      <c r="BQ41" s="64" t="str">
        <f t="shared" si="29"/>
        <v>Sin cambio</v>
      </c>
      <c r="BR41" s="53"/>
      <c r="BS41" s="286">
        <v>20.790246963500977</v>
      </c>
      <c r="BT41" s="287">
        <v>1.7135461568832397</v>
      </c>
      <c r="BU41" s="286">
        <v>24.026237487792969</v>
      </c>
      <c r="BV41" s="287">
        <v>1.7839583158493042</v>
      </c>
      <c r="BW41" s="283">
        <f t="shared" si="30"/>
        <v>3.2359905242919922</v>
      </c>
      <c r="BX41" s="312">
        <f t="shared" si="31"/>
        <v>2.4736102571862864</v>
      </c>
      <c r="BY41" s="312">
        <f t="shared" si="32"/>
        <v>1.3082054923126443</v>
      </c>
      <c r="BZ41" s="315">
        <f t="shared" si="46"/>
        <v>9.540180985050517E-2</v>
      </c>
      <c r="CA41" s="122" t="str">
        <f t="shared" si="33"/>
        <v>No significativa</v>
      </c>
      <c r="CB41" s="64" t="str">
        <f t="shared" si="34"/>
        <v>Sin cambio</v>
      </c>
      <c r="CC41" s="53"/>
      <c r="CD41" s="286">
        <v>54.358566284179688</v>
      </c>
      <c r="CE41" s="287">
        <v>2.1714639663696289</v>
      </c>
      <c r="CF41" s="286">
        <v>56.629364013671875</v>
      </c>
      <c r="CG41" s="287">
        <v>2.2857272624969482</v>
      </c>
      <c r="CH41" s="283">
        <f t="shared" si="35"/>
        <v>2.2707977294921875</v>
      </c>
      <c r="CI41" s="312">
        <f t="shared" si="36"/>
        <v>3.1527456091101791</v>
      </c>
      <c r="CJ41" s="312">
        <f t="shared" si="37"/>
        <v>0.72026037334902204</v>
      </c>
      <c r="CK41" s="315">
        <f t="shared" si="47"/>
        <v>0.23568234902939778</v>
      </c>
      <c r="CL41" s="122" t="str">
        <f t="shared" si="38"/>
        <v>No significativa</v>
      </c>
      <c r="CM41" s="64" t="str">
        <f t="shared" si="39"/>
        <v>Sin cambio</v>
      </c>
    </row>
    <row r="42" spans="1:91" x14ac:dyDescent="0.2">
      <c r="A42" s="53"/>
      <c r="B42" s="50" t="s">
        <v>37</v>
      </c>
      <c r="C42" s="291">
        <v>1928.683</v>
      </c>
      <c r="D42" s="291">
        <v>2040.412</v>
      </c>
      <c r="E42" s="286">
        <v>26.229711532592773</v>
      </c>
      <c r="F42" s="289">
        <v>0.91838473081588745</v>
      </c>
      <c r="G42" s="286">
        <v>23.382434844970703</v>
      </c>
      <c r="H42" s="289">
        <v>0.84429419040679932</v>
      </c>
      <c r="I42" s="286">
        <f t="shared" si="0"/>
        <v>-2.8472766876220703</v>
      </c>
      <c r="J42" s="323">
        <f t="shared" si="1"/>
        <v>1.2475027830632053</v>
      </c>
      <c r="K42" s="320">
        <f t="shared" si="2"/>
        <v>-2.2823810305502237</v>
      </c>
      <c r="L42" s="320">
        <f t="shared" si="40"/>
        <v>1.1233427144032424E-2</v>
      </c>
      <c r="M42" s="239" t="str">
        <f t="shared" si="3"/>
        <v>Significativa</v>
      </c>
      <c r="N42" s="236" t="str">
        <f t="shared" si="4"/>
        <v>Disminución</v>
      </c>
      <c r="O42" s="53"/>
      <c r="P42" s="286">
        <v>26.932521820068359</v>
      </c>
      <c r="Q42" s="287">
        <v>1.4177982807159424</v>
      </c>
      <c r="R42" s="286">
        <v>15.715991973876953</v>
      </c>
      <c r="S42" s="287">
        <v>0.86574119329452515</v>
      </c>
      <c r="T42" s="283">
        <f t="shared" si="5"/>
        <v>-11.216529846191406</v>
      </c>
      <c r="U42" s="312">
        <f t="shared" si="6"/>
        <v>1.6612223748096191</v>
      </c>
      <c r="V42" s="312">
        <f t="shared" si="7"/>
        <v>-6.7519737370963675</v>
      </c>
      <c r="W42" s="315">
        <f t="shared" si="41"/>
        <v>7.2923640683413126E-12</v>
      </c>
      <c r="X42" s="122" t="str">
        <f t="shared" si="8"/>
        <v>Significativa</v>
      </c>
      <c r="Y42" s="64" t="str">
        <f t="shared" si="9"/>
        <v>Disminución</v>
      </c>
      <c r="Z42" s="53"/>
      <c r="AA42" s="286">
        <v>61.024749755859375</v>
      </c>
      <c r="AB42" s="287">
        <v>1.5086461305618286</v>
      </c>
      <c r="AC42" s="286">
        <v>58.772445678710938</v>
      </c>
      <c r="AD42" s="287">
        <v>1.8517488241195679</v>
      </c>
      <c r="AE42" s="283">
        <f t="shared" si="10"/>
        <v>-2.2523040771484375</v>
      </c>
      <c r="AF42" s="312">
        <f t="shared" si="11"/>
        <v>2.388511430763391</v>
      </c>
      <c r="AG42" s="312">
        <f t="shared" si="12"/>
        <v>-0.94297395781295457</v>
      </c>
      <c r="AH42" s="315">
        <f t="shared" si="42"/>
        <v>0.17284711177831719</v>
      </c>
      <c r="AI42" s="122" t="str">
        <f t="shared" si="13"/>
        <v>No significativa</v>
      </c>
      <c r="AJ42" s="64" t="str">
        <f t="shared" si="14"/>
        <v>Sin cambio</v>
      </c>
      <c r="AK42" s="53"/>
      <c r="AL42" s="286">
        <v>24.339614868164063</v>
      </c>
      <c r="AM42" s="287">
        <v>2.0386803150177002</v>
      </c>
      <c r="AN42" s="286">
        <v>20.621963500976563</v>
      </c>
      <c r="AO42" s="287">
        <v>1.7209995985031128</v>
      </c>
      <c r="AP42" s="283">
        <f t="shared" si="15"/>
        <v>-3.7176513671875</v>
      </c>
      <c r="AQ42" s="312">
        <f t="shared" si="16"/>
        <v>2.6679687113773549</v>
      </c>
      <c r="AR42" s="312">
        <f t="shared" si="17"/>
        <v>-1.3934388927928019</v>
      </c>
      <c r="AS42" s="315">
        <f t="shared" si="43"/>
        <v>8.1743555778038171E-2</v>
      </c>
      <c r="AT42" s="122" t="str">
        <f t="shared" si="18"/>
        <v>No significativa</v>
      </c>
      <c r="AU42" s="64" t="str">
        <f t="shared" si="19"/>
        <v>Sin cambio</v>
      </c>
      <c r="AV42" s="53"/>
      <c r="AW42" s="286">
        <v>28.92274284362793</v>
      </c>
      <c r="AX42" s="287">
        <v>1.8452737331390381</v>
      </c>
      <c r="AY42" s="286">
        <v>21.372055053710938</v>
      </c>
      <c r="AZ42" s="287">
        <v>1.8037806749343872</v>
      </c>
      <c r="BA42" s="283">
        <f t="shared" si="20"/>
        <v>-7.5506877899169922</v>
      </c>
      <c r="BB42" s="312">
        <f t="shared" si="21"/>
        <v>2.5804379228107068</v>
      </c>
      <c r="BC42" s="312">
        <f t="shared" si="22"/>
        <v>-2.9261265009206299</v>
      </c>
      <c r="BD42" s="315">
        <f t="shared" si="44"/>
        <v>1.7160567393633868E-3</v>
      </c>
      <c r="BE42" s="122" t="str">
        <f t="shared" si="23"/>
        <v>Significativa</v>
      </c>
      <c r="BF42" s="64" t="str">
        <f t="shared" si="24"/>
        <v>Disminución</v>
      </c>
      <c r="BG42" s="53"/>
      <c r="BH42" s="286">
        <v>16.238180160522461</v>
      </c>
      <c r="BI42" s="287">
        <v>1.4922136068344116</v>
      </c>
      <c r="BJ42" s="286">
        <v>25.106742858886719</v>
      </c>
      <c r="BK42" s="287">
        <v>1.6624670028686523</v>
      </c>
      <c r="BL42" s="283">
        <f t="shared" si="25"/>
        <v>8.8685626983642578</v>
      </c>
      <c r="BM42" s="312">
        <f t="shared" si="26"/>
        <v>2.2339422517264951</v>
      </c>
      <c r="BN42" s="312">
        <f t="shared" si="27"/>
        <v>3.9699158254920053</v>
      </c>
      <c r="BO42" s="315">
        <f t="shared" si="45"/>
        <v>3.5949013667324614E-5</v>
      </c>
      <c r="BP42" s="122" t="str">
        <f t="shared" si="28"/>
        <v>Significativa</v>
      </c>
      <c r="BQ42" s="64" t="str">
        <f t="shared" si="29"/>
        <v>Aumento</v>
      </c>
      <c r="BR42" s="53"/>
      <c r="BS42" s="286">
        <v>12.999441146850586</v>
      </c>
      <c r="BT42" s="287">
        <v>1.452370285987854</v>
      </c>
      <c r="BU42" s="286">
        <v>16.618555068969727</v>
      </c>
      <c r="BV42" s="287">
        <v>1.6868078708648682</v>
      </c>
      <c r="BW42" s="283">
        <f t="shared" si="30"/>
        <v>3.6191139221191406</v>
      </c>
      <c r="BX42" s="312">
        <f t="shared" si="31"/>
        <v>2.2259155960709989</v>
      </c>
      <c r="BY42" s="312">
        <f t="shared" si="32"/>
        <v>1.6258989911869524</v>
      </c>
      <c r="BZ42" s="315">
        <f t="shared" si="46"/>
        <v>5.1985572388330126E-2</v>
      </c>
      <c r="CA42" s="122" t="str">
        <f t="shared" si="33"/>
        <v>No significativa</v>
      </c>
      <c r="CB42" s="64" t="str">
        <f t="shared" si="34"/>
        <v>Sin cambio</v>
      </c>
      <c r="CC42" s="53"/>
      <c r="CD42" s="286">
        <v>51.776470184326172</v>
      </c>
      <c r="CE42" s="287">
        <v>1.668944239616394</v>
      </c>
      <c r="CF42" s="286">
        <v>55.108184814453125</v>
      </c>
      <c r="CG42" s="287">
        <v>1.7263789176940918</v>
      </c>
      <c r="CH42" s="283">
        <f t="shared" si="35"/>
        <v>3.3317146301269531</v>
      </c>
      <c r="CI42" s="312">
        <f t="shared" si="36"/>
        <v>2.4011995007511073</v>
      </c>
      <c r="CJ42" s="312">
        <f t="shared" si="37"/>
        <v>1.3875209573735028</v>
      </c>
      <c r="CK42" s="315">
        <f t="shared" si="47"/>
        <v>8.2641482566978341E-2</v>
      </c>
      <c r="CL42" s="122" t="str">
        <f t="shared" si="38"/>
        <v>No significativa</v>
      </c>
      <c r="CM42" s="64" t="str">
        <f t="shared" si="39"/>
        <v>Sin cambio</v>
      </c>
    </row>
    <row r="43" spans="1:91" x14ac:dyDescent="0.2">
      <c r="A43" s="53"/>
      <c r="B43" s="50" t="s">
        <v>36</v>
      </c>
      <c r="C43" s="291">
        <v>1480.59</v>
      </c>
      <c r="D43" s="291">
        <v>1541.155</v>
      </c>
      <c r="E43" s="290">
        <v>24.533733367919922</v>
      </c>
      <c r="F43" s="289">
        <v>0.99953740835189819</v>
      </c>
      <c r="G43" s="290">
        <v>21.072896957397461</v>
      </c>
      <c r="H43" s="289">
        <v>0.9851224422454834</v>
      </c>
      <c r="I43" s="290">
        <f t="shared" si="0"/>
        <v>-3.4608364105224609</v>
      </c>
      <c r="J43" s="323">
        <f t="shared" si="1"/>
        <v>1.4034034547878722</v>
      </c>
      <c r="K43" s="320">
        <f t="shared" si="2"/>
        <v>-2.4660309896740098</v>
      </c>
      <c r="L43" s="320">
        <f t="shared" si="40"/>
        <v>6.8309756891281595E-3</v>
      </c>
      <c r="M43" s="239" t="str">
        <f t="shared" si="3"/>
        <v>Significativa</v>
      </c>
      <c r="N43" s="236" t="str">
        <f t="shared" si="4"/>
        <v>Disminución</v>
      </c>
      <c r="O43" s="53"/>
      <c r="P43" s="256">
        <v>32.055194854736328</v>
      </c>
      <c r="Q43" s="287">
        <v>1.599437952041626</v>
      </c>
      <c r="R43" s="256">
        <v>16.746273040771484</v>
      </c>
      <c r="S43" s="287">
        <v>1.208473801612854</v>
      </c>
      <c r="T43" s="283">
        <f t="shared" si="5"/>
        <v>-15.308921813964844</v>
      </c>
      <c r="U43" s="312">
        <f t="shared" si="6"/>
        <v>2.0046472736159182</v>
      </c>
      <c r="V43" s="312">
        <f t="shared" si="7"/>
        <v>-7.6367159527027928</v>
      </c>
      <c r="W43" s="315">
        <f t="shared" si="41"/>
        <v>1.114161794355668E-14</v>
      </c>
      <c r="X43" s="122" t="str">
        <f t="shared" si="8"/>
        <v>Significativa</v>
      </c>
      <c r="Y43" s="64" t="str">
        <f t="shared" si="9"/>
        <v>Disminución</v>
      </c>
      <c r="Z43" s="53"/>
      <c r="AA43" s="256">
        <v>67.842750549316406</v>
      </c>
      <c r="AB43" s="287">
        <v>1.3469482660293579</v>
      </c>
      <c r="AC43" s="256">
        <v>62.947853088378906</v>
      </c>
      <c r="AD43" s="287">
        <v>1.9098758697509766</v>
      </c>
      <c r="AE43" s="283">
        <f t="shared" si="10"/>
        <v>-4.8948974609375</v>
      </c>
      <c r="AF43" s="312">
        <f t="shared" si="11"/>
        <v>2.3370698468844577</v>
      </c>
      <c r="AG43" s="312">
        <f t="shared" si="12"/>
        <v>-2.0944592081673878</v>
      </c>
      <c r="AH43" s="315">
        <f t="shared" si="42"/>
        <v>1.8109546597953236E-2</v>
      </c>
      <c r="AI43" s="122" t="str">
        <f t="shared" si="13"/>
        <v>Significativa</v>
      </c>
      <c r="AJ43" s="64" t="str">
        <f t="shared" si="14"/>
        <v>Disminución</v>
      </c>
      <c r="AK43" s="53"/>
      <c r="AL43" s="256">
        <v>9.5505847930908203</v>
      </c>
      <c r="AM43" s="287">
        <v>1.2919951677322388</v>
      </c>
      <c r="AN43" s="256">
        <v>5.1272587776184082</v>
      </c>
      <c r="AO43" s="287">
        <v>0.7373729944229126</v>
      </c>
      <c r="AP43" s="283">
        <f t="shared" si="15"/>
        <v>-4.4233260154724121</v>
      </c>
      <c r="AQ43" s="312">
        <f t="shared" si="16"/>
        <v>1.4876056084687461</v>
      </c>
      <c r="AR43" s="312">
        <f t="shared" si="17"/>
        <v>-2.9734534410807472</v>
      </c>
      <c r="AS43" s="315">
        <f t="shared" si="43"/>
        <v>1.4723453862816585E-3</v>
      </c>
      <c r="AT43" s="122" t="str">
        <f t="shared" si="18"/>
        <v>Significativa</v>
      </c>
      <c r="AU43" s="64" t="str">
        <f t="shared" si="19"/>
        <v>Disminución</v>
      </c>
      <c r="AV43" s="53"/>
      <c r="AW43" s="256">
        <v>14.211496353149414</v>
      </c>
      <c r="AX43" s="287">
        <v>2.4153351783752441</v>
      </c>
      <c r="AY43" s="256">
        <v>9.4319524765014648</v>
      </c>
      <c r="AZ43" s="287">
        <v>1.373834490776062</v>
      </c>
      <c r="BA43" s="283">
        <f t="shared" si="20"/>
        <v>-4.7795438766479492</v>
      </c>
      <c r="BB43" s="312">
        <f t="shared" si="21"/>
        <v>2.7787164720321673</v>
      </c>
      <c r="BC43" s="312">
        <f t="shared" si="22"/>
        <v>-1.720054537681029</v>
      </c>
      <c r="BD43" s="315">
        <f t="shared" si="44"/>
        <v>4.2711264258737024E-2</v>
      </c>
      <c r="BE43" s="122" t="str">
        <f t="shared" si="23"/>
        <v>Significativa</v>
      </c>
      <c r="BF43" s="64" t="str">
        <f t="shared" si="24"/>
        <v>Disminución</v>
      </c>
      <c r="BG43" s="53"/>
      <c r="BH43" s="256">
        <v>19.678709030151367</v>
      </c>
      <c r="BI43" s="287">
        <v>1.6105606555938721</v>
      </c>
      <c r="BJ43" s="256">
        <v>22.310152053833008</v>
      </c>
      <c r="BK43" s="287">
        <v>1.2952629327774048</v>
      </c>
      <c r="BL43" s="283">
        <f t="shared" si="25"/>
        <v>2.6314430236816406</v>
      </c>
      <c r="BM43" s="312">
        <f t="shared" si="26"/>
        <v>2.0667877710045817</v>
      </c>
      <c r="BN43" s="312">
        <f t="shared" si="27"/>
        <v>1.2732042740908047</v>
      </c>
      <c r="BO43" s="315">
        <f t="shared" si="45"/>
        <v>0.1014727821559952</v>
      </c>
      <c r="BP43" s="122" t="str">
        <f t="shared" si="28"/>
        <v>No significativa</v>
      </c>
      <c r="BQ43" s="64" t="str">
        <f t="shared" si="29"/>
        <v>Sin cambio</v>
      </c>
      <c r="BR43" s="53"/>
      <c r="BS43" s="256">
        <v>22.313266754150391</v>
      </c>
      <c r="BT43" s="287">
        <v>1.6205068826675415</v>
      </c>
      <c r="BU43" s="256">
        <v>30.257955551147461</v>
      </c>
      <c r="BV43" s="287">
        <v>1.757851243019104</v>
      </c>
      <c r="BW43" s="283">
        <f t="shared" si="30"/>
        <v>7.9446887969970703</v>
      </c>
      <c r="BX43" s="312">
        <f t="shared" si="31"/>
        <v>2.3908332332801221</v>
      </c>
      <c r="BY43" s="312">
        <f t="shared" si="32"/>
        <v>3.32297907123254</v>
      </c>
      <c r="BZ43" s="315">
        <f t="shared" si="46"/>
        <v>4.4530798083020073E-4</v>
      </c>
      <c r="CA43" s="122" t="str">
        <f t="shared" si="33"/>
        <v>Significativa</v>
      </c>
      <c r="CB43" s="64" t="str">
        <f t="shared" si="34"/>
        <v>Aumento</v>
      </c>
      <c r="CC43" s="53"/>
      <c r="CD43" s="256">
        <v>56.207256317138672</v>
      </c>
      <c r="CE43" s="287">
        <v>2.119328498840332</v>
      </c>
      <c r="CF43" s="256">
        <v>60.627323150634766</v>
      </c>
      <c r="CG43" s="287">
        <v>2.0091345310211182</v>
      </c>
      <c r="CH43" s="283">
        <f t="shared" si="35"/>
        <v>4.4200668334960937</v>
      </c>
      <c r="CI43" s="312">
        <f t="shared" si="36"/>
        <v>2.9203038968124986</v>
      </c>
      <c r="CJ43" s="312">
        <f t="shared" si="37"/>
        <v>1.5135639952816491</v>
      </c>
      <c r="CK43" s="315">
        <f t="shared" si="47"/>
        <v>6.5068229349665052E-2</v>
      </c>
      <c r="CL43" s="122" t="str">
        <f t="shared" si="38"/>
        <v>No significativa</v>
      </c>
      <c r="CM43" s="64" t="str">
        <f t="shared" si="39"/>
        <v>Sin cambio</v>
      </c>
    </row>
    <row r="44" spans="1:91" s="29" customFormat="1" ht="26.25" thickBot="1" x14ac:dyDescent="0.25">
      <c r="A44" s="173"/>
      <c r="B44" s="174" t="s">
        <v>85</v>
      </c>
      <c r="C44" s="292">
        <v>111571.143</v>
      </c>
      <c r="D44" s="292">
        <v>117310.503</v>
      </c>
      <c r="E44" s="288">
        <v>21.948444366455078</v>
      </c>
      <c r="F44" s="271">
        <v>0.20879547297954559</v>
      </c>
      <c r="G44" s="288">
        <v>19.238168716430664</v>
      </c>
      <c r="H44" s="271">
        <v>0.21068204939365387</v>
      </c>
      <c r="I44" s="288">
        <f>-(E44-G44)</f>
        <v>-2.7102756500244141</v>
      </c>
      <c r="J44" s="324">
        <f>SQRT(F44*F44+H44*H44)</f>
        <v>0.2966184004296803</v>
      </c>
      <c r="K44" s="322">
        <f>I44/J44</f>
        <v>-9.137247204146199</v>
      </c>
      <c r="L44" s="322">
        <f>IF(K44&gt;0,(1-NORMSDIST(K44)),(NORMSDIST(K44)))</f>
        <v>3.2031107608149185E-20</v>
      </c>
      <c r="M44" s="240" t="str">
        <f>IF(L44&lt;0.05,  "Significativa","No significativa")</f>
        <v>Significativa</v>
      </c>
      <c r="N44" s="238" t="str">
        <f>IF(M44="Significativa",IF(I44&lt;0,"Disminución","Aumento"),"Sin cambio")</f>
        <v>Disminución</v>
      </c>
      <c r="O44" s="173"/>
      <c r="P44" s="293">
        <v>38.402393341064453</v>
      </c>
      <c r="Q44" s="294">
        <v>0.38248872756958008</v>
      </c>
      <c r="R44" s="293">
        <v>21.543458938598633</v>
      </c>
      <c r="S44" s="294">
        <v>0.28501084446907043</v>
      </c>
      <c r="T44" s="321">
        <f>-(P44-R44)</f>
        <v>-16.85893440246582</v>
      </c>
      <c r="U44" s="317">
        <f>SQRT(Q44*Q44+S44*S44)</f>
        <v>0.47699979893367783</v>
      </c>
      <c r="V44" s="317">
        <f>T44/U44</f>
        <v>-35.34369289075925</v>
      </c>
      <c r="W44" s="318">
        <f>IF(V44&gt;0,(1-NORMSDIST(V44)),(NORMSDIST(V44)))</f>
        <v>6.2660393976070311E-274</v>
      </c>
      <c r="X44" s="175" t="str">
        <f>IF(W44&lt;0.05,  "Significativa","No significativa")</f>
        <v>Significativa</v>
      </c>
      <c r="Y44" s="175" t="str">
        <f>IF(X44="Significativa",IF(T44&lt;0,"Disminución","Aumento"),"Sin cambio")</f>
        <v>Disminución</v>
      </c>
      <c r="Z44" s="170"/>
      <c r="AA44" s="293">
        <v>65.001174926757813</v>
      </c>
      <c r="AB44" s="294">
        <v>0.30586737394332886</v>
      </c>
      <c r="AC44" s="293">
        <v>61.236232757568359</v>
      </c>
      <c r="AD44" s="294">
        <v>0.3461034893989563</v>
      </c>
      <c r="AE44" s="321">
        <f>-(AA44-AC44)</f>
        <v>-3.7649421691894531</v>
      </c>
      <c r="AF44" s="317">
        <f>SQRT(AB44*AB44+AD44*AD44)</f>
        <v>0.46189011227468557</v>
      </c>
      <c r="AG44" s="317">
        <f>AE44/AF44</f>
        <v>-8.151164246942022</v>
      </c>
      <c r="AH44" s="318">
        <f>IF(AG44&gt;0,(1-NORMSDIST(AG44)),(NORMSDIST(AG44)))</f>
        <v>1.8021858932874524E-16</v>
      </c>
      <c r="AI44" s="175" t="str">
        <f>IF(AH44&lt;0.05,  "Significativa","No significativa")</f>
        <v>Significativa</v>
      </c>
      <c r="AJ44" s="175" t="str">
        <f>IF(AI44="Significativa",IF(AE44&lt;0,"Disminución","Aumento"),"Sin cambio")</f>
        <v>Disminución</v>
      </c>
      <c r="AK44" s="173"/>
      <c r="AL44" s="293">
        <v>17.695505142211914</v>
      </c>
      <c r="AM44" s="294">
        <v>0.37538141012191772</v>
      </c>
      <c r="AN44" s="293">
        <v>13.554106712341309</v>
      </c>
      <c r="AO44" s="294">
        <v>0.32546406984329224</v>
      </c>
      <c r="AP44" s="321">
        <f>-(AL44-AN44)</f>
        <v>-4.1413984298706055</v>
      </c>
      <c r="AQ44" s="317">
        <f>SQRT(AM44*AM44+AO44*AO44)</f>
        <v>0.49682800225438056</v>
      </c>
      <c r="AR44" s="317">
        <f>AP44/AQ44</f>
        <v>-8.3356783657096898</v>
      </c>
      <c r="AS44" s="318">
        <f>IF(AR44&gt;0,(1-NORMSDIST(AR44)),(NORMSDIST(AR44)))</f>
        <v>3.852756024871099E-17</v>
      </c>
      <c r="AT44" s="175" t="str">
        <f>IF(AS44&lt;0.05,  "Significativa","No significativa")</f>
        <v>Significativa</v>
      </c>
      <c r="AU44" s="175" t="str">
        <f>IF(AT44="Significativa",IF(AP44&lt;0,"Disminución","Aumento"),"Sin cambio")</f>
        <v>Disminución</v>
      </c>
      <c r="AV44" s="173"/>
      <c r="AW44" s="295">
        <v>19.214744567871094</v>
      </c>
      <c r="AX44" s="294">
        <v>0.4914354681968689</v>
      </c>
      <c r="AY44" s="293">
        <v>15.015172958374023</v>
      </c>
      <c r="AZ44" s="294">
        <v>0.48852959275245667</v>
      </c>
      <c r="BA44" s="321">
        <f>-(AW44-AY44)</f>
        <v>-4.1995716094970703</v>
      </c>
      <c r="BB44" s="317">
        <f>SQRT(AX44*AX44+AZ44*AZ44)</f>
        <v>0.69294298639697405</v>
      </c>
      <c r="BC44" s="317">
        <f>BA44/BB44</f>
        <v>-6.0604864930276019</v>
      </c>
      <c r="BD44" s="318">
        <f>IF(BC44&gt;0,(1-NORMSDIST(BC44)),(NORMSDIST(BC44)))</f>
        <v>6.7855223942310775E-10</v>
      </c>
      <c r="BE44" s="175" t="str">
        <f>IF(BD44&lt;0.05,  "Significativa","No significativa")</f>
        <v>Significativa</v>
      </c>
      <c r="BF44" s="175" t="str">
        <f>IF(BE44="Significativa",IF(BA44&lt;0,"Disminución","Aumento"),"Sin cambio")</f>
        <v>Disminución</v>
      </c>
      <c r="BG44" s="173"/>
      <c r="BH44" s="293">
        <v>21.742761611938477</v>
      </c>
      <c r="BI44" s="294">
        <v>0.35959279537200928</v>
      </c>
      <c r="BJ44" s="293">
        <v>23.316083908081055</v>
      </c>
      <c r="BK44" s="294">
        <v>0.35682612657546997</v>
      </c>
      <c r="BL44" s="325">
        <f>-(BH44-BJ44)</f>
        <v>1.5733222961425781</v>
      </c>
      <c r="BM44" s="317">
        <f>SQRT(BI44*BI44+BK44*BK44)</f>
        <v>0.5065884553464568</v>
      </c>
      <c r="BN44" s="317">
        <f>BL44/BM44</f>
        <v>3.1057207868398424</v>
      </c>
      <c r="BO44" s="318">
        <f>IF(BN44&gt;0,(1-NORMSDIST(BN44)),(NORMSDIST(BN44)))</f>
        <v>9.4907928051446433E-4</v>
      </c>
      <c r="BP44" s="175" t="str">
        <f>IF(BO44&lt;0.05,  "Significativa","No significativa")</f>
        <v>Significativa</v>
      </c>
      <c r="BQ44" s="175" t="str">
        <f>IF(BP44="Significativa",IF(BL44&lt;0,"Disminución","Aumento"),"Sin cambio")</f>
        <v>Aumento</v>
      </c>
      <c r="BR44" s="173"/>
      <c r="BS44" s="293">
        <v>16.752504348754883</v>
      </c>
      <c r="BT44" s="294">
        <v>0.34243422746658325</v>
      </c>
      <c r="BU44" s="293">
        <v>20.04499626159668</v>
      </c>
      <c r="BV44" s="294">
        <v>0.35973665118217468</v>
      </c>
      <c r="BW44" s="325">
        <f>-(BS44-BU44)</f>
        <v>3.2924919128417969</v>
      </c>
      <c r="BX44" s="317">
        <f>SQRT(BT44*BT44+BV44*BV44)</f>
        <v>0.49666050612506052</v>
      </c>
      <c r="BY44" s="317">
        <f>BW44/BX44</f>
        <v>6.6292605758605214</v>
      </c>
      <c r="BZ44" s="318">
        <f>IF(BY44&gt;0,(1-NORMSDIST(BY44)),(NORMSDIST(BY44)))</f>
        <v>1.6868617613852166E-11</v>
      </c>
      <c r="CA44" s="175" t="str">
        <f>IF(BZ44&lt;0.05,  "Significativa","No significativa")</f>
        <v>Significativa</v>
      </c>
      <c r="CB44" s="175" t="str">
        <f>IF(CA44="Significativa",IF(BW44&lt;0,"Disminución","Aumento"),"Sin cambio")</f>
        <v>Aumento</v>
      </c>
      <c r="CC44" s="173"/>
      <c r="CD44" s="293">
        <v>49.018245697021484</v>
      </c>
      <c r="CE44" s="294">
        <v>0.4070969820022583</v>
      </c>
      <c r="CF44" s="293">
        <v>51.639480590820312</v>
      </c>
      <c r="CG44" s="294">
        <v>0.43152561783790588</v>
      </c>
      <c r="CH44" s="325">
        <f>-(CD44-CF44)</f>
        <v>2.6212348937988281</v>
      </c>
      <c r="CI44" s="317">
        <f>SQRT(CE44*CE44+CG44*CG44)</f>
        <v>0.59324726009121476</v>
      </c>
      <c r="CJ44" s="317">
        <f>CH44/CI44</f>
        <v>4.4184525915817972</v>
      </c>
      <c r="CK44" s="318">
        <f>IF(CJ44&gt;0,(1-NORMSDIST(CJ44)),(NORMSDIST(CJ44)))</f>
        <v>4.9705039841807519E-6</v>
      </c>
      <c r="CL44" s="175" t="str">
        <f>IF(CK44&lt;0.05,  "Significativa","No significativa")</f>
        <v>Significativa</v>
      </c>
      <c r="CM44" s="175" t="str">
        <f>IF(CL44="Significativa",IF(CH44&lt;0,"Disminución","Aumento"),"Sin cambio")</f>
        <v>Aumento</v>
      </c>
    </row>
    <row r="45" spans="1:91" s="11" customFormat="1" ht="12.75" customHeight="1" thickTop="1" x14ac:dyDescent="0.2">
      <c r="B45" s="118" t="s">
        <v>204</v>
      </c>
      <c r="M45" s="79"/>
      <c r="N45" s="79"/>
      <c r="X45" s="79"/>
      <c r="Y45" s="79"/>
      <c r="AI45" s="79"/>
      <c r="AJ45" s="79"/>
      <c r="AT45" s="79"/>
      <c r="AU45" s="79"/>
      <c r="BE45" s="79"/>
      <c r="BF45" s="79"/>
      <c r="BP45" s="79"/>
      <c r="BQ45" s="79"/>
      <c r="CA45" s="79"/>
      <c r="CB45" s="79"/>
      <c r="CL45" s="79"/>
      <c r="CM45" s="79"/>
    </row>
    <row r="46" spans="1:91" s="21" customFormat="1" x14ac:dyDescent="0.2">
      <c r="B46" s="363" t="s">
        <v>161</v>
      </c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63"/>
      <c r="W46" s="363"/>
      <c r="X46" s="363"/>
      <c r="Y46" s="363"/>
      <c r="Z46" s="363"/>
      <c r="AI46" s="132"/>
      <c r="AJ46" s="132"/>
      <c r="AT46" s="132"/>
      <c r="AU46" s="132"/>
      <c r="BE46" s="132"/>
      <c r="BF46" s="132"/>
      <c r="BP46" s="132"/>
      <c r="BQ46" s="132"/>
      <c r="CA46" s="132"/>
      <c r="CB46" s="132"/>
      <c r="CL46" s="132"/>
      <c r="CM46" s="132"/>
    </row>
    <row r="47" spans="1:91" x14ac:dyDescent="0.2">
      <c r="A47" s="23"/>
      <c r="B47" s="363"/>
      <c r="C47" s="363"/>
      <c r="D47" s="363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3"/>
      <c r="Q47" s="363"/>
      <c r="R47" s="363"/>
      <c r="S47" s="363"/>
      <c r="T47" s="363"/>
      <c r="U47" s="363"/>
      <c r="V47" s="363"/>
      <c r="W47" s="363"/>
      <c r="X47" s="363"/>
      <c r="Y47" s="363"/>
      <c r="Z47" s="363"/>
      <c r="AA47" s="23"/>
      <c r="AB47" s="23"/>
      <c r="AC47" s="23"/>
      <c r="AD47" s="23"/>
      <c r="AE47" s="23"/>
      <c r="AF47" s="23"/>
      <c r="AG47" s="23"/>
      <c r="AH47" s="23"/>
      <c r="AI47" s="129"/>
      <c r="AJ47" s="129"/>
      <c r="AK47" s="23"/>
      <c r="AL47" s="23"/>
      <c r="AM47" s="23"/>
      <c r="AN47" s="23"/>
      <c r="AO47" s="23"/>
      <c r="AP47" s="23"/>
      <c r="AS47" s="23"/>
      <c r="AT47" s="129"/>
      <c r="AU47" s="129"/>
      <c r="AV47" s="23"/>
      <c r="AW47" s="23"/>
      <c r="AX47" s="23"/>
      <c r="AY47" s="23"/>
      <c r="AZ47" s="23"/>
      <c r="BA47" s="23"/>
      <c r="BD47" s="23"/>
      <c r="BE47" s="129"/>
      <c r="BF47" s="129"/>
      <c r="BG47" s="23"/>
      <c r="BH47" s="23"/>
      <c r="BI47" s="23"/>
      <c r="BJ47" s="23"/>
      <c r="BK47" s="23"/>
      <c r="BL47" s="23"/>
      <c r="BO47" s="23"/>
      <c r="BP47" s="129"/>
      <c r="BQ47" s="129"/>
      <c r="BR47" s="23"/>
      <c r="BS47" s="23"/>
      <c r="BT47" s="23"/>
      <c r="BU47" s="23"/>
      <c r="BV47" s="23"/>
      <c r="BW47" s="23"/>
      <c r="BZ47" s="23"/>
      <c r="CA47" s="129"/>
      <c r="CB47" s="129"/>
      <c r="CC47" s="23"/>
      <c r="CD47" s="23"/>
      <c r="CE47" s="23"/>
      <c r="CF47" s="23"/>
      <c r="CG47" s="23"/>
      <c r="CH47" s="23"/>
      <c r="CK47" s="23"/>
      <c r="CL47" s="129"/>
      <c r="CM47" s="129"/>
    </row>
    <row r="48" spans="1:91" x14ac:dyDescent="0.2">
      <c r="A48" s="23"/>
      <c r="B48" s="27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129"/>
      <c r="P48" s="23"/>
      <c r="Q48" s="23"/>
      <c r="R48" s="23"/>
      <c r="S48" s="23"/>
      <c r="T48" s="23"/>
      <c r="U48" s="23"/>
      <c r="V48" s="23"/>
      <c r="W48" s="23"/>
      <c r="X48" s="129"/>
      <c r="Y48" s="129"/>
      <c r="Z48" s="23"/>
      <c r="AA48" s="23"/>
      <c r="AB48" s="23"/>
      <c r="AC48" s="23"/>
      <c r="AD48" s="23"/>
      <c r="AE48" s="23"/>
      <c r="AF48" s="23"/>
      <c r="AG48" s="23"/>
      <c r="AH48" s="23"/>
      <c r="AI48" s="129"/>
      <c r="AJ48" s="129"/>
      <c r="AK48" s="23"/>
      <c r="AL48" s="23"/>
      <c r="AM48" s="23"/>
      <c r="AN48" s="23"/>
      <c r="AO48" s="23"/>
      <c r="AP48" s="23"/>
      <c r="AS48" s="23"/>
      <c r="AT48" s="129"/>
      <c r="AU48" s="129"/>
      <c r="AV48" s="23"/>
      <c r="AW48" s="23"/>
      <c r="AX48" s="23"/>
      <c r="AY48" s="23"/>
      <c r="AZ48" s="23"/>
      <c r="BA48" s="23"/>
      <c r="BD48" s="23"/>
      <c r="BE48" s="129"/>
      <c r="BF48" s="129"/>
      <c r="BG48" s="23"/>
      <c r="BH48" s="23"/>
      <c r="BI48" s="23"/>
      <c r="BJ48" s="23"/>
      <c r="BK48" s="23"/>
      <c r="BL48" s="23"/>
      <c r="BO48" s="23"/>
      <c r="BP48" s="129"/>
      <c r="BQ48" s="129"/>
      <c r="BR48" s="23"/>
      <c r="BS48" s="23"/>
      <c r="BT48" s="23"/>
      <c r="BU48" s="23"/>
      <c r="BV48" s="23"/>
      <c r="BW48" s="23"/>
      <c r="BZ48" s="23"/>
      <c r="CA48" s="129"/>
      <c r="CB48" s="129"/>
      <c r="CC48" s="23"/>
      <c r="CD48" s="23"/>
      <c r="CE48" s="23"/>
      <c r="CF48" s="23"/>
      <c r="CG48" s="23"/>
      <c r="CH48" s="23"/>
      <c r="CK48" s="23"/>
      <c r="CL48" s="129"/>
      <c r="CM48" s="129"/>
    </row>
    <row r="49" spans="1:91" x14ac:dyDescent="0.2">
      <c r="A49" s="11"/>
      <c r="B49" s="52"/>
      <c r="C49" s="11"/>
      <c r="D49" s="11"/>
      <c r="E49" s="11"/>
      <c r="F49" s="11"/>
      <c r="G49" s="11"/>
      <c r="H49" s="23"/>
      <c r="I49" s="23"/>
      <c r="J49" s="23"/>
      <c r="K49" s="23"/>
      <c r="L49" s="11"/>
      <c r="M49" s="79"/>
      <c r="P49" s="11"/>
      <c r="Q49" s="11"/>
      <c r="R49" s="11"/>
      <c r="S49" s="23"/>
      <c r="T49" s="23"/>
      <c r="U49" s="23"/>
      <c r="V49" s="23"/>
      <c r="W49" s="11"/>
      <c r="X49" s="79"/>
      <c r="Y49" s="79"/>
      <c r="Z49" s="11"/>
      <c r="AA49" s="11"/>
      <c r="AB49" s="11"/>
      <c r="AC49" s="11"/>
      <c r="AD49" s="23"/>
      <c r="AE49" s="23"/>
      <c r="AF49" s="23"/>
      <c r="AG49" s="23"/>
      <c r="AH49" s="11"/>
      <c r="AI49" s="79"/>
      <c r="AJ49" s="79"/>
      <c r="AK49" s="11"/>
      <c r="AL49" s="11"/>
      <c r="AM49" s="11"/>
      <c r="AN49" s="11"/>
      <c r="AO49" s="23"/>
      <c r="AP49" s="23"/>
      <c r="AS49" s="11"/>
      <c r="AT49" s="79"/>
      <c r="AU49" s="79"/>
      <c r="AV49" s="11"/>
      <c r="AW49" s="11"/>
      <c r="AX49" s="11"/>
      <c r="AY49" s="11"/>
      <c r="AZ49" s="23"/>
      <c r="BA49" s="23"/>
      <c r="BD49" s="11"/>
      <c r="BE49" s="79"/>
      <c r="BF49" s="79"/>
      <c r="BG49" s="11"/>
      <c r="BH49" s="11"/>
      <c r="BI49" s="11"/>
      <c r="BJ49" s="11"/>
      <c r="BK49" s="23"/>
      <c r="BL49" s="23"/>
      <c r="BO49" s="11"/>
      <c r="BP49" s="79"/>
      <c r="BQ49" s="79"/>
      <c r="BR49" s="11"/>
      <c r="BS49" s="11"/>
      <c r="BT49" s="11"/>
      <c r="BU49" s="11"/>
      <c r="BV49" s="23"/>
      <c r="BW49" s="23"/>
      <c r="BZ49" s="11"/>
      <c r="CA49" s="79"/>
      <c r="CB49" s="79"/>
      <c r="CC49" s="11"/>
      <c r="CD49" s="11"/>
      <c r="CE49" s="11"/>
      <c r="CF49" s="11"/>
      <c r="CG49" s="23"/>
      <c r="CH49" s="23"/>
      <c r="CK49" s="11"/>
      <c r="CL49" s="79"/>
      <c r="CM49" s="79"/>
    </row>
    <row r="50" spans="1:91" x14ac:dyDescent="0.2">
      <c r="H50" s="23"/>
      <c r="I50" s="23"/>
      <c r="J50" s="23"/>
      <c r="K50" s="23"/>
      <c r="S50" s="23"/>
      <c r="T50" s="23"/>
      <c r="U50" s="23"/>
      <c r="V50" s="23"/>
      <c r="AD50" s="23"/>
      <c r="AE50" s="23"/>
      <c r="AF50" s="23"/>
      <c r="AG50" s="23"/>
      <c r="AO50" s="23"/>
      <c r="AP50" s="23"/>
      <c r="AZ50" s="23"/>
      <c r="BA50" s="23"/>
      <c r="BK50" s="23"/>
      <c r="BL50" s="23"/>
      <c r="BV50" s="23"/>
      <c r="BW50" s="23"/>
      <c r="CG50" s="23"/>
      <c r="CH50" s="23"/>
    </row>
    <row r="51" spans="1:91" x14ac:dyDescent="0.2">
      <c r="H51" s="23"/>
      <c r="I51" s="23"/>
      <c r="J51" s="23"/>
      <c r="K51" s="23"/>
      <c r="S51" s="23"/>
      <c r="T51" s="23"/>
      <c r="U51" s="23"/>
      <c r="V51" s="23"/>
      <c r="AD51" s="23"/>
      <c r="AE51" s="23"/>
      <c r="AF51" s="23"/>
      <c r="AG51" s="23"/>
      <c r="AO51" s="23"/>
      <c r="AP51" s="23"/>
      <c r="AZ51" s="23"/>
      <c r="BA51" s="23"/>
      <c r="BK51" s="23"/>
      <c r="BL51" s="23"/>
      <c r="BV51" s="23"/>
      <c r="BW51" s="23"/>
      <c r="CG51" s="23"/>
      <c r="CH51" s="23"/>
    </row>
    <row r="52" spans="1:91" x14ac:dyDescent="0.2">
      <c r="H52" s="23"/>
      <c r="I52" s="23"/>
      <c r="J52" s="23"/>
      <c r="K52" s="23"/>
      <c r="S52" s="23"/>
      <c r="T52" s="23"/>
      <c r="U52" s="23"/>
      <c r="V52" s="23"/>
      <c r="AD52" s="23"/>
      <c r="AE52" s="23"/>
      <c r="AF52" s="23"/>
      <c r="AG52" s="23"/>
      <c r="AO52" s="23"/>
      <c r="AP52" s="23"/>
      <c r="AZ52" s="23"/>
      <c r="BA52" s="23"/>
      <c r="BK52" s="23"/>
      <c r="BL52" s="23"/>
      <c r="BV52" s="23"/>
      <c r="BW52" s="23"/>
      <c r="CG52" s="23"/>
      <c r="CH52" s="23"/>
    </row>
    <row r="53" spans="1:91" x14ac:dyDescent="0.2">
      <c r="H53" s="23"/>
      <c r="I53" s="23"/>
      <c r="J53" s="23"/>
      <c r="K53" s="23"/>
      <c r="S53" s="23"/>
      <c r="T53" s="23"/>
      <c r="U53" s="23"/>
      <c r="V53" s="23"/>
      <c r="AD53" s="23"/>
      <c r="AE53" s="23"/>
      <c r="AF53" s="23"/>
      <c r="AG53" s="23"/>
      <c r="AO53" s="23"/>
      <c r="AP53" s="23"/>
      <c r="AZ53" s="23"/>
      <c r="BA53" s="23"/>
      <c r="BK53" s="23"/>
      <c r="BL53" s="23"/>
      <c r="BV53" s="23"/>
      <c r="BW53" s="23"/>
      <c r="CG53" s="23"/>
      <c r="CH53" s="23"/>
    </row>
    <row r="54" spans="1:91" x14ac:dyDescent="0.2">
      <c r="H54" s="23"/>
      <c r="I54" s="23"/>
      <c r="J54" s="23"/>
      <c r="K54" s="23"/>
      <c r="S54" s="23"/>
      <c r="T54" s="23"/>
      <c r="U54" s="23"/>
      <c r="V54" s="23"/>
      <c r="AD54" s="23"/>
      <c r="AE54" s="23"/>
      <c r="AF54" s="23"/>
      <c r="AG54" s="23"/>
      <c r="AO54" s="23"/>
      <c r="AP54" s="23"/>
      <c r="AZ54" s="23"/>
      <c r="BA54" s="23"/>
      <c r="BK54" s="23"/>
      <c r="BL54" s="23"/>
      <c r="BV54" s="23"/>
      <c r="BW54" s="23"/>
      <c r="CG54" s="23"/>
      <c r="CH54" s="23"/>
    </row>
    <row r="55" spans="1:91" x14ac:dyDescent="0.2">
      <c r="H55" s="23"/>
      <c r="I55" s="23"/>
      <c r="J55" s="23"/>
      <c r="K55" s="23"/>
      <c r="S55" s="23"/>
      <c r="T55" s="23"/>
      <c r="U55" s="23"/>
      <c r="V55" s="23"/>
      <c r="AD55" s="23"/>
      <c r="AE55" s="23"/>
      <c r="AF55" s="23"/>
      <c r="AG55" s="23"/>
      <c r="AO55" s="23"/>
      <c r="AP55" s="23"/>
      <c r="AZ55" s="23"/>
      <c r="BA55" s="23"/>
      <c r="BK55" s="23"/>
      <c r="BL55" s="23"/>
      <c r="BV55" s="23"/>
      <c r="BW55" s="23"/>
      <c r="CG55" s="23"/>
      <c r="CH55" s="23"/>
    </row>
    <row r="56" spans="1:91" x14ac:dyDescent="0.2">
      <c r="H56" s="23"/>
      <c r="I56" s="23"/>
      <c r="J56" s="23"/>
      <c r="K56" s="23"/>
      <c r="S56" s="23"/>
      <c r="T56" s="23"/>
      <c r="U56" s="23"/>
      <c r="V56" s="23"/>
      <c r="AD56" s="23"/>
      <c r="AE56" s="23"/>
      <c r="AF56" s="23"/>
      <c r="AG56" s="23"/>
      <c r="AO56" s="23"/>
      <c r="AP56" s="23"/>
      <c r="AZ56" s="23"/>
      <c r="BA56" s="23"/>
      <c r="BK56" s="23"/>
      <c r="BL56" s="23"/>
      <c r="BV56" s="23"/>
      <c r="BW56" s="23"/>
      <c r="CG56" s="23"/>
      <c r="CH56" s="23"/>
    </row>
    <row r="57" spans="1:91" x14ac:dyDescent="0.2">
      <c r="H57" s="23"/>
      <c r="I57" s="23"/>
      <c r="J57" s="23"/>
      <c r="K57" s="23"/>
      <c r="S57" s="23"/>
      <c r="T57" s="23"/>
      <c r="U57" s="23"/>
      <c r="V57" s="23"/>
      <c r="AD57" s="23"/>
      <c r="AE57" s="23"/>
      <c r="AF57" s="23"/>
      <c r="AG57" s="23"/>
      <c r="AO57" s="23"/>
      <c r="AP57" s="23"/>
      <c r="AZ57" s="23"/>
      <c r="BA57" s="23"/>
      <c r="BK57" s="23"/>
      <c r="BL57" s="23"/>
      <c r="BV57" s="23"/>
      <c r="BW57" s="23"/>
      <c r="CG57" s="23"/>
      <c r="CH57" s="23"/>
    </row>
    <row r="58" spans="1:91" x14ac:dyDescent="0.2">
      <c r="H58" s="23"/>
      <c r="I58" s="23"/>
      <c r="J58" s="23"/>
      <c r="K58" s="23"/>
      <c r="S58" s="23"/>
      <c r="T58" s="23"/>
      <c r="U58" s="23"/>
      <c r="V58" s="23"/>
      <c r="AD58" s="23"/>
      <c r="AE58" s="23"/>
      <c r="AF58" s="23"/>
      <c r="AG58" s="23"/>
      <c r="AO58" s="23"/>
      <c r="AP58" s="23"/>
      <c r="AZ58" s="23"/>
      <c r="BA58" s="23"/>
      <c r="BK58" s="23"/>
      <c r="BL58" s="23"/>
      <c r="BV58" s="23"/>
      <c r="BW58" s="23"/>
      <c r="CG58" s="23"/>
      <c r="CH58" s="23"/>
    </row>
    <row r="59" spans="1:91" s="21" customFormat="1" x14ac:dyDescent="0.2">
      <c r="B59" s="22"/>
      <c r="H59" s="23"/>
      <c r="I59" s="23"/>
      <c r="J59" s="23"/>
      <c r="K59" s="23"/>
      <c r="M59" s="132"/>
      <c r="N59" s="132"/>
      <c r="S59" s="23"/>
      <c r="T59" s="23"/>
      <c r="U59" s="23"/>
      <c r="V59" s="23"/>
      <c r="X59" s="132"/>
      <c r="Y59" s="132"/>
      <c r="AD59" s="23"/>
      <c r="AE59" s="23"/>
      <c r="AF59" s="23"/>
      <c r="AG59" s="23"/>
      <c r="AI59" s="132"/>
      <c r="AJ59" s="132"/>
      <c r="AO59" s="23"/>
      <c r="AP59" s="23"/>
      <c r="AT59" s="132"/>
      <c r="AU59" s="132"/>
      <c r="AZ59" s="23"/>
      <c r="BA59" s="23"/>
      <c r="BE59" s="132"/>
      <c r="BF59" s="132"/>
      <c r="BK59" s="23"/>
      <c r="BL59" s="23"/>
      <c r="BP59" s="132"/>
      <c r="BQ59" s="132"/>
      <c r="BV59" s="23"/>
      <c r="BW59" s="23"/>
      <c r="CA59" s="132"/>
      <c r="CB59" s="132"/>
      <c r="CG59" s="23"/>
      <c r="CH59" s="23"/>
      <c r="CL59" s="132"/>
      <c r="CM59" s="132"/>
    </row>
    <row r="60" spans="1:91" s="21" customFormat="1" x14ac:dyDescent="0.2">
      <c r="B60" s="22"/>
      <c r="H60" s="23"/>
      <c r="I60" s="23"/>
      <c r="J60" s="23"/>
      <c r="K60" s="23"/>
      <c r="M60" s="132"/>
      <c r="N60" s="132"/>
      <c r="S60" s="23"/>
      <c r="T60" s="23"/>
      <c r="U60" s="23"/>
      <c r="V60" s="23"/>
      <c r="X60" s="132"/>
      <c r="Y60" s="132"/>
      <c r="AD60" s="23"/>
      <c r="AE60" s="23"/>
      <c r="AF60" s="23"/>
      <c r="AG60" s="23"/>
      <c r="AI60" s="132"/>
      <c r="AJ60" s="132"/>
      <c r="AO60" s="23"/>
      <c r="AP60" s="23"/>
      <c r="AT60" s="132"/>
      <c r="AU60" s="132"/>
      <c r="AZ60" s="23"/>
      <c r="BA60" s="23"/>
      <c r="BE60" s="132"/>
      <c r="BF60" s="132"/>
      <c r="BK60" s="23"/>
      <c r="BL60" s="23"/>
      <c r="BP60" s="132"/>
      <c r="BQ60" s="132"/>
      <c r="BV60" s="23"/>
      <c r="BW60" s="23"/>
      <c r="CA60" s="132"/>
      <c r="CB60" s="132"/>
      <c r="CG60" s="23"/>
      <c r="CH60" s="23"/>
      <c r="CL60" s="132"/>
      <c r="CM60" s="132"/>
    </row>
    <row r="61" spans="1:91" s="21" customFormat="1" x14ac:dyDescent="0.2">
      <c r="B61" s="22"/>
      <c r="H61" s="23"/>
      <c r="I61" s="23"/>
      <c r="J61" s="23"/>
      <c r="K61" s="23"/>
      <c r="M61" s="132"/>
      <c r="N61" s="132"/>
      <c r="S61" s="23"/>
      <c r="T61" s="23"/>
      <c r="U61" s="23"/>
      <c r="V61" s="23"/>
      <c r="X61" s="132"/>
      <c r="Y61" s="132"/>
      <c r="AD61" s="23"/>
      <c r="AE61" s="23"/>
      <c r="AF61" s="23"/>
      <c r="AG61" s="23"/>
      <c r="AI61" s="132"/>
      <c r="AJ61" s="132"/>
      <c r="AO61" s="23"/>
      <c r="AP61" s="23"/>
      <c r="AT61" s="132"/>
      <c r="AU61" s="132"/>
      <c r="AZ61" s="23"/>
      <c r="BA61" s="23"/>
      <c r="BE61" s="132"/>
      <c r="BF61" s="132"/>
      <c r="BK61" s="23"/>
      <c r="BL61" s="23"/>
      <c r="BP61" s="132"/>
      <c r="BQ61" s="132"/>
      <c r="BV61" s="23"/>
      <c r="BW61" s="23"/>
      <c r="CA61" s="132"/>
      <c r="CB61" s="132"/>
      <c r="CG61" s="23"/>
      <c r="CH61" s="23"/>
      <c r="CL61" s="132"/>
      <c r="CM61" s="132"/>
    </row>
    <row r="62" spans="1:91" s="21" customFormat="1" x14ac:dyDescent="0.2">
      <c r="B62" s="22"/>
      <c r="H62" s="23"/>
      <c r="I62" s="23"/>
      <c r="J62" s="23"/>
      <c r="K62" s="23"/>
      <c r="M62" s="132"/>
      <c r="N62" s="132"/>
      <c r="S62" s="23"/>
      <c r="T62" s="23"/>
      <c r="U62" s="23"/>
      <c r="V62" s="23"/>
      <c r="X62" s="132"/>
      <c r="Y62" s="132"/>
      <c r="AD62" s="23"/>
      <c r="AE62" s="23"/>
      <c r="AF62" s="23"/>
      <c r="AG62" s="23"/>
      <c r="AI62" s="132"/>
      <c r="AJ62" s="132"/>
      <c r="AO62" s="23"/>
      <c r="AP62" s="23"/>
      <c r="AT62" s="132"/>
      <c r="AU62" s="132"/>
      <c r="AZ62" s="23"/>
      <c r="BA62" s="23"/>
      <c r="BE62" s="132"/>
      <c r="BF62" s="132"/>
      <c r="BK62" s="23"/>
      <c r="BL62" s="23"/>
      <c r="BP62" s="132"/>
      <c r="BQ62" s="132"/>
      <c r="BV62" s="23"/>
      <c r="BW62" s="23"/>
      <c r="CA62" s="132"/>
      <c r="CB62" s="132"/>
      <c r="CG62" s="23"/>
      <c r="CH62" s="23"/>
      <c r="CL62" s="132"/>
      <c r="CM62" s="132"/>
    </row>
    <row r="63" spans="1:91" s="21" customFormat="1" x14ac:dyDescent="0.2">
      <c r="B63" s="22"/>
      <c r="H63" s="23"/>
      <c r="I63" s="23"/>
      <c r="J63" s="23"/>
      <c r="K63" s="23"/>
      <c r="M63" s="132"/>
      <c r="N63" s="132"/>
      <c r="S63" s="23"/>
      <c r="T63" s="23"/>
      <c r="U63" s="23"/>
      <c r="V63" s="23"/>
      <c r="X63" s="132"/>
      <c r="Y63" s="132"/>
      <c r="AD63" s="23"/>
      <c r="AE63" s="23"/>
      <c r="AF63" s="23"/>
      <c r="AG63" s="23"/>
      <c r="AI63" s="132"/>
      <c r="AJ63" s="132"/>
      <c r="AO63" s="23"/>
      <c r="AP63" s="23"/>
      <c r="AT63" s="132"/>
      <c r="AU63" s="132"/>
      <c r="AZ63" s="23"/>
      <c r="BA63" s="23"/>
      <c r="BE63" s="132"/>
      <c r="BF63" s="132"/>
      <c r="BK63" s="23"/>
      <c r="BL63" s="23"/>
      <c r="BP63" s="132"/>
      <c r="BQ63" s="132"/>
      <c r="BV63" s="23"/>
      <c r="BW63" s="23"/>
      <c r="CA63" s="132"/>
      <c r="CB63" s="132"/>
      <c r="CG63" s="23"/>
      <c r="CH63" s="23"/>
      <c r="CL63" s="132"/>
      <c r="CM63" s="132"/>
    </row>
    <row r="64" spans="1:91" s="21" customFormat="1" x14ac:dyDescent="0.2">
      <c r="B64" s="22"/>
      <c r="H64" s="23"/>
      <c r="I64" s="23"/>
      <c r="J64" s="23"/>
      <c r="K64" s="23"/>
      <c r="M64" s="132"/>
      <c r="N64" s="132"/>
      <c r="S64" s="23"/>
      <c r="T64" s="23"/>
      <c r="U64" s="23"/>
      <c r="V64" s="23"/>
      <c r="X64" s="132"/>
      <c r="Y64" s="132"/>
      <c r="AD64" s="23"/>
      <c r="AE64" s="23"/>
      <c r="AF64" s="23"/>
      <c r="AG64" s="23"/>
      <c r="AI64" s="132"/>
      <c r="AJ64" s="132"/>
      <c r="AO64" s="23"/>
      <c r="AP64" s="23"/>
      <c r="AT64" s="132"/>
      <c r="AU64" s="132"/>
      <c r="AZ64" s="23"/>
      <c r="BA64" s="23"/>
      <c r="BE64" s="132"/>
      <c r="BF64" s="132"/>
      <c r="BK64" s="23"/>
      <c r="BL64" s="23"/>
      <c r="BP64" s="132"/>
      <c r="BQ64" s="132"/>
      <c r="BV64" s="23"/>
      <c r="BW64" s="23"/>
      <c r="CA64" s="132"/>
      <c r="CB64" s="132"/>
      <c r="CG64" s="23"/>
      <c r="CH64" s="23"/>
      <c r="CL64" s="132"/>
      <c r="CM64" s="132"/>
    </row>
    <row r="65" spans="2:91" s="21" customFormat="1" x14ac:dyDescent="0.2">
      <c r="B65" s="22"/>
      <c r="H65" s="23"/>
      <c r="I65" s="23"/>
      <c r="J65" s="23"/>
      <c r="K65" s="23"/>
      <c r="M65" s="132"/>
      <c r="N65" s="132"/>
      <c r="S65" s="23"/>
      <c r="T65" s="23"/>
      <c r="U65" s="23"/>
      <c r="V65" s="23"/>
      <c r="X65" s="132"/>
      <c r="Y65" s="132"/>
      <c r="AD65" s="23"/>
      <c r="AE65" s="23"/>
      <c r="AF65" s="23"/>
      <c r="AG65" s="23"/>
      <c r="AI65" s="132"/>
      <c r="AJ65" s="132"/>
      <c r="AO65" s="23"/>
      <c r="AP65" s="23"/>
      <c r="AT65" s="132"/>
      <c r="AU65" s="132"/>
      <c r="AZ65" s="23"/>
      <c r="BA65" s="23"/>
      <c r="BE65" s="132"/>
      <c r="BF65" s="132"/>
      <c r="BK65" s="23"/>
      <c r="BL65" s="23"/>
      <c r="BP65" s="132"/>
      <c r="BQ65" s="132"/>
      <c r="BV65" s="23"/>
      <c r="BW65" s="23"/>
      <c r="CA65" s="132"/>
      <c r="CB65" s="132"/>
      <c r="CG65" s="23"/>
      <c r="CH65" s="23"/>
      <c r="CL65" s="132"/>
      <c r="CM65" s="132"/>
    </row>
    <row r="66" spans="2:91" s="21" customFormat="1" x14ac:dyDescent="0.2">
      <c r="B66" s="22"/>
      <c r="H66" s="23"/>
      <c r="I66" s="23"/>
      <c r="J66" s="23"/>
      <c r="K66" s="23"/>
      <c r="M66" s="132"/>
      <c r="N66" s="132"/>
      <c r="S66" s="23"/>
      <c r="T66" s="23"/>
      <c r="U66" s="23"/>
      <c r="V66" s="23"/>
      <c r="X66" s="132"/>
      <c r="Y66" s="132"/>
      <c r="AD66" s="23"/>
      <c r="AE66" s="23"/>
      <c r="AF66" s="23"/>
      <c r="AG66" s="23"/>
      <c r="AI66" s="132"/>
      <c r="AJ66" s="132"/>
      <c r="AO66" s="23"/>
      <c r="AP66" s="23"/>
      <c r="AT66" s="132"/>
      <c r="AU66" s="132"/>
      <c r="AZ66" s="23"/>
      <c r="BA66" s="23"/>
      <c r="BE66" s="132"/>
      <c r="BF66" s="132"/>
      <c r="BK66" s="23"/>
      <c r="BL66" s="23"/>
      <c r="BP66" s="132"/>
      <c r="BQ66" s="132"/>
      <c r="BV66" s="23"/>
      <c r="BW66" s="23"/>
      <c r="CA66" s="132"/>
      <c r="CB66" s="132"/>
      <c r="CG66" s="23"/>
      <c r="CH66" s="23"/>
      <c r="CL66" s="132"/>
      <c r="CM66" s="132"/>
    </row>
    <row r="67" spans="2:91" s="21" customFormat="1" x14ac:dyDescent="0.2">
      <c r="B67" s="22"/>
      <c r="H67" s="23"/>
      <c r="I67" s="23"/>
      <c r="J67" s="23"/>
      <c r="K67" s="23"/>
      <c r="M67" s="132"/>
      <c r="N67" s="132"/>
      <c r="S67" s="23"/>
      <c r="T67" s="23"/>
      <c r="U67" s="23"/>
      <c r="V67" s="23"/>
      <c r="X67" s="132"/>
      <c r="Y67" s="132"/>
      <c r="AD67" s="23"/>
      <c r="AE67" s="23"/>
      <c r="AF67" s="23"/>
      <c r="AG67" s="23"/>
      <c r="AI67" s="132"/>
      <c r="AJ67" s="132"/>
      <c r="AO67" s="23"/>
      <c r="AP67" s="23"/>
      <c r="AT67" s="132"/>
      <c r="AU67" s="132"/>
      <c r="AZ67" s="23"/>
      <c r="BA67" s="23"/>
      <c r="BE67" s="132"/>
      <c r="BF67" s="132"/>
      <c r="BK67" s="23"/>
      <c r="BL67" s="23"/>
      <c r="BP67" s="132"/>
      <c r="BQ67" s="132"/>
      <c r="BV67" s="23"/>
      <c r="BW67" s="23"/>
      <c r="CA67" s="132"/>
      <c r="CB67" s="132"/>
      <c r="CG67" s="23"/>
      <c r="CH67" s="23"/>
      <c r="CL67" s="132"/>
      <c r="CM67" s="132"/>
    </row>
    <row r="68" spans="2:91" s="21" customFormat="1" x14ac:dyDescent="0.2">
      <c r="B68" s="22"/>
      <c r="H68" s="23"/>
      <c r="I68" s="23"/>
      <c r="J68" s="23"/>
      <c r="K68" s="23"/>
      <c r="M68" s="132"/>
      <c r="N68" s="132"/>
      <c r="S68" s="23"/>
      <c r="T68" s="23"/>
      <c r="U68" s="23"/>
      <c r="V68" s="23"/>
      <c r="X68" s="132"/>
      <c r="Y68" s="132"/>
      <c r="AD68" s="23"/>
      <c r="AE68" s="23"/>
      <c r="AF68" s="23"/>
      <c r="AG68" s="23"/>
      <c r="AI68" s="132"/>
      <c r="AJ68" s="132"/>
      <c r="AO68" s="23"/>
      <c r="AP68" s="23"/>
      <c r="AT68" s="132"/>
      <c r="AU68" s="132"/>
      <c r="AZ68" s="23"/>
      <c r="BA68" s="23"/>
      <c r="BE68" s="132"/>
      <c r="BF68" s="132"/>
      <c r="BK68" s="23"/>
      <c r="BL68" s="23"/>
      <c r="BP68" s="132"/>
      <c r="BQ68" s="132"/>
      <c r="BV68" s="23"/>
      <c r="BW68" s="23"/>
      <c r="CA68" s="132"/>
      <c r="CB68" s="132"/>
      <c r="CG68" s="23"/>
      <c r="CH68" s="23"/>
      <c r="CL68" s="132"/>
      <c r="CM68" s="132"/>
    </row>
    <row r="69" spans="2:91" s="21" customFormat="1" x14ac:dyDescent="0.2">
      <c r="B69" s="22"/>
      <c r="H69" s="23"/>
      <c r="I69" s="23"/>
      <c r="J69" s="23"/>
      <c r="K69" s="23"/>
      <c r="M69" s="132"/>
      <c r="N69" s="132"/>
      <c r="S69" s="23"/>
      <c r="T69" s="23"/>
      <c r="U69" s="23"/>
      <c r="V69" s="23"/>
      <c r="X69" s="132"/>
      <c r="Y69" s="132"/>
      <c r="AD69" s="23"/>
      <c r="AE69" s="23"/>
      <c r="AF69" s="23"/>
      <c r="AG69" s="23"/>
      <c r="AI69" s="132"/>
      <c r="AJ69" s="132"/>
      <c r="AO69" s="23"/>
      <c r="AP69" s="23"/>
      <c r="AT69" s="132"/>
      <c r="AU69" s="132"/>
      <c r="AZ69" s="23"/>
      <c r="BA69" s="23"/>
      <c r="BE69" s="132"/>
      <c r="BF69" s="132"/>
      <c r="BK69" s="23"/>
      <c r="BL69" s="23"/>
      <c r="BP69" s="132"/>
      <c r="BQ69" s="132"/>
      <c r="BV69" s="23"/>
      <c r="BW69" s="23"/>
      <c r="CA69" s="132"/>
      <c r="CB69" s="132"/>
      <c r="CG69" s="23"/>
      <c r="CH69" s="23"/>
      <c r="CL69" s="132"/>
      <c r="CM69" s="132"/>
    </row>
    <row r="70" spans="2:91" s="21" customFormat="1" x14ac:dyDescent="0.2">
      <c r="B70" s="22"/>
      <c r="H70" s="23"/>
      <c r="I70" s="23"/>
      <c r="J70" s="23"/>
      <c r="K70" s="23"/>
      <c r="M70" s="132"/>
      <c r="N70" s="132"/>
      <c r="S70" s="23"/>
      <c r="T70" s="23"/>
      <c r="U70" s="23"/>
      <c r="V70" s="23"/>
      <c r="X70" s="132"/>
      <c r="Y70" s="132"/>
      <c r="AD70" s="23"/>
      <c r="AE70" s="23"/>
      <c r="AF70" s="23"/>
      <c r="AG70" s="23"/>
      <c r="AI70" s="132"/>
      <c r="AJ70" s="132"/>
      <c r="AO70" s="23"/>
      <c r="AP70" s="23"/>
      <c r="AT70" s="132"/>
      <c r="AU70" s="132"/>
      <c r="AZ70" s="23"/>
      <c r="BA70" s="23"/>
      <c r="BE70" s="132"/>
      <c r="BF70" s="132"/>
      <c r="BK70" s="23"/>
      <c r="BL70" s="23"/>
      <c r="BP70" s="132"/>
      <c r="BQ70" s="132"/>
      <c r="BV70" s="23"/>
      <c r="BW70" s="23"/>
      <c r="CA70" s="132"/>
      <c r="CB70" s="132"/>
      <c r="CG70" s="23"/>
      <c r="CH70" s="23"/>
      <c r="CL70" s="132"/>
      <c r="CM70" s="132"/>
    </row>
    <row r="71" spans="2:91" s="21" customFormat="1" x14ac:dyDescent="0.2">
      <c r="B71" s="22"/>
      <c r="H71" s="23"/>
      <c r="I71" s="23"/>
      <c r="J71" s="23"/>
      <c r="K71" s="23"/>
      <c r="M71" s="132"/>
      <c r="N71" s="132"/>
      <c r="S71" s="23"/>
      <c r="T71" s="23"/>
      <c r="U71" s="23"/>
      <c r="V71" s="23"/>
      <c r="X71" s="132"/>
      <c r="Y71" s="132"/>
      <c r="AD71" s="23"/>
      <c r="AE71" s="23"/>
      <c r="AF71" s="23"/>
      <c r="AG71" s="23"/>
      <c r="AI71" s="132"/>
      <c r="AJ71" s="132"/>
      <c r="AO71" s="23"/>
      <c r="AP71" s="23"/>
      <c r="AT71" s="132"/>
      <c r="AU71" s="132"/>
      <c r="AZ71" s="23"/>
      <c r="BA71" s="23"/>
      <c r="BE71" s="132"/>
      <c r="BF71" s="132"/>
      <c r="BK71" s="23"/>
      <c r="BL71" s="23"/>
      <c r="BP71" s="132"/>
      <c r="BQ71" s="132"/>
      <c r="BV71" s="23"/>
      <c r="BW71" s="23"/>
      <c r="CA71" s="132"/>
      <c r="CB71" s="132"/>
      <c r="CG71" s="23"/>
      <c r="CH71" s="23"/>
      <c r="CL71" s="132"/>
      <c r="CM71" s="132"/>
    </row>
    <row r="72" spans="2:91" s="21" customFormat="1" x14ac:dyDescent="0.2">
      <c r="B72" s="22"/>
      <c r="H72" s="23"/>
      <c r="I72" s="23"/>
      <c r="J72" s="23"/>
      <c r="K72" s="23"/>
      <c r="M72" s="132"/>
      <c r="N72" s="132"/>
      <c r="S72" s="23"/>
      <c r="T72" s="23"/>
      <c r="U72" s="23"/>
      <c r="V72" s="23"/>
      <c r="X72" s="132"/>
      <c r="Y72" s="132"/>
      <c r="AD72" s="23"/>
      <c r="AE72" s="23"/>
      <c r="AF72" s="23"/>
      <c r="AG72" s="23"/>
      <c r="AI72" s="132"/>
      <c r="AJ72" s="132"/>
      <c r="AO72" s="23"/>
      <c r="AP72" s="23"/>
      <c r="AT72" s="132"/>
      <c r="AU72" s="132"/>
      <c r="AZ72" s="23"/>
      <c r="BA72" s="23"/>
      <c r="BE72" s="132"/>
      <c r="BF72" s="132"/>
      <c r="BK72" s="23"/>
      <c r="BL72" s="23"/>
      <c r="BP72" s="132"/>
      <c r="BQ72" s="132"/>
      <c r="BV72" s="23"/>
      <c r="BW72" s="23"/>
      <c r="CA72" s="132"/>
      <c r="CB72" s="132"/>
      <c r="CG72" s="23"/>
      <c r="CH72" s="23"/>
      <c r="CL72" s="132"/>
      <c r="CM72" s="132"/>
    </row>
    <row r="73" spans="2:91" s="21" customFormat="1" x14ac:dyDescent="0.2">
      <c r="B73" s="22"/>
      <c r="H73" s="23"/>
      <c r="I73" s="23"/>
      <c r="J73" s="23"/>
      <c r="K73" s="23"/>
      <c r="M73" s="132"/>
      <c r="N73" s="132"/>
      <c r="S73" s="23"/>
      <c r="T73" s="23"/>
      <c r="U73" s="23"/>
      <c r="V73" s="23"/>
      <c r="X73" s="132"/>
      <c r="Y73" s="132"/>
      <c r="AD73" s="23"/>
      <c r="AE73" s="23"/>
      <c r="AF73" s="23"/>
      <c r="AG73" s="23"/>
      <c r="AI73" s="132"/>
      <c r="AJ73" s="132"/>
      <c r="AO73" s="23"/>
      <c r="AP73" s="23"/>
      <c r="AT73" s="132"/>
      <c r="AU73" s="132"/>
      <c r="AZ73" s="23"/>
      <c r="BA73" s="23"/>
      <c r="BE73" s="132"/>
      <c r="BF73" s="132"/>
      <c r="BK73" s="23"/>
      <c r="BL73" s="23"/>
      <c r="BP73" s="132"/>
      <c r="BQ73" s="132"/>
      <c r="BV73" s="23"/>
      <c r="BW73" s="23"/>
      <c r="CA73" s="132"/>
      <c r="CB73" s="132"/>
      <c r="CG73" s="23"/>
      <c r="CH73" s="23"/>
      <c r="CL73" s="132"/>
      <c r="CM73" s="132"/>
    </row>
    <row r="74" spans="2:91" s="21" customFormat="1" x14ac:dyDescent="0.2">
      <c r="B74" s="22"/>
      <c r="H74" s="23"/>
      <c r="I74" s="23"/>
      <c r="J74" s="23"/>
      <c r="K74" s="23"/>
      <c r="M74" s="132"/>
      <c r="N74" s="132"/>
      <c r="S74" s="23"/>
      <c r="T74" s="23"/>
      <c r="U74" s="23"/>
      <c r="V74" s="23"/>
      <c r="X74" s="132"/>
      <c r="Y74" s="132"/>
      <c r="AD74" s="23"/>
      <c r="AE74" s="23"/>
      <c r="AF74" s="23"/>
      <c r="AG74" s="23"/>
      <c r="AI74" s="132"/>
      <c r="AJ74" s="132"/>
      <c r="AO74" s="23"/>
      <c r="AP74" s="23"/>
      <c r="AT74" s="132"/>
      <c r="AU74" s="132"/>
      <c r="AZ74" s="23"/>
      <c r="BA74" s="23"/>
      <c r="BE74" s="132"/>
      <c r="BF74" s="132"/>
      <c r="BK74" s="23"/>
      <c r="BL74" s="23"/>
      <c r="BP74" s="132"/>
      <c r="BQ74" s="132"/>
      <c r="BV74" s="23"/>
      <c r="BW74" s="23"/>
      <c r="CA74" s="132"/>
      <c r="CB74" s="132"/>
      <c r="CG74" s="23"/>
      <c r="CH74" s="23"/>
      <c r="CL74" s="132"/>
      <c r="CM74" s="132"/>
    </row>
    <row r="75" spans="2:91" s="21" customFormat="1" x14ac:dyDescent="0.2">
      <c r="B75" s="22"/>
      <c r="H75" s="23"/>
      <c r="I75" s="23"/>
      <c r="J75" s="23"/>
      <c r="K75" s="23"/>
      <c r="M75" s="132"/>
      <c r="N75" s="132"/>
      <c r="S75" s="23"/>
      <c r="T75" s="23"/>
      <c r="U75" s="23"/>
      <c r="V75" s="23"/>
      <c r="X75" s="132"/>
      <c r="Y75" s="132"/>
      <c r="AD75" s="23"/>
      <c r="AE75" s="23"/>
      <c r="AF75" s="23"/>
      <c r="AG75" s="23"/>
      <c r="AI75" s="132"/>
      <c r="AJ75" s="132"/>
      <c r="AO75" s="23"/>
      <c r="AP75" s="23"/>
      <c r="AT75" s="132"/>
      <c r="AU75" s="132"/>
      <c r="AZ75" s="23"/>
      <c r="BA75" s="23"/>
      <c r="BE75" s="132"/>
      <c r="BF75" s="132"/>
      <c r="BK75" s="23"/>
      <c r="BL75" s="23"/>
      <c r="BP75" s="132"/>
      <c r="BQ75" s="132"/>
      <c r="BV75" s="23"/>
      <c r="BW75" s="23"/>
      <c r="CA75" s="132"/>
      <c r="CB75" s="132"/>
      <c r="CG75" s="23"/>
      <c r="CH75" s="23"/>
      <c r="CL75" s="132"/>
      <c r="CM75" s="132"/>
    </row>
    <row r="76" spans="2:91" s="21" customFormat="1" x14ac:dyDescent="0.2">
      <c r="B76" s="22"/>
      <c r="H76" s="23"/>
      <c r="I76" s="23"/>
      <c r="J76" s="23"/>
      <c r="K76" s="23"/>
      <c r="M76" s="132"/>
      <c r="N76" s="132"/>
      <c r="S76" s="23"/>
      <c r="T76" s="23"/>
      <c r="U76" s="23"/>
      <c r="V76" s="23"/>
      <c r="X76" s="132"/>
      <c r="Y76" s="132"/>
      <c r="AD76" s="23"/>
      <c r="AE76" s="23"/>
      <c r="AF76" s="23"/>
      <c r="AG76" s="23"/>
      <c r="AI76" s="132"/>
      <c r="AJ76" s="132"/>
      <c r="AO76" s="23"/>
      <c r="AP76" s="23"/>
      <c r="AT76" s="132"/>
      <c r="AU76" s="132"/>
      <c r="AZ76" s="23"/>
      <c r="BA76" s="23"/>
      <c r="BE76" s="132"/>
      <c r="BF76" s="132"/>
      <c r="BK76" s="23"/>
      <c r="BL76" s="23"/>
      <c r="BP76" s="132"/>
      <c r="BQ76" s="132"/>
      <c r="BV76" s="23"/>
      <c r="BW76" s="23"/>
      <c r="CA76" s="132"/>
      <c r="CB76" s="132"/>
      <c r="CG76" s="23"/>
      <c r="CH76" s="23"/>
      <c r="CL76" s="132"/>
      <c r="CM76" s="132"/>
    </row>
    <row r="77" spans="2:91" s="21" customFormat="1" x14ac:dyDescent="0.2">
      <c r="B77" s="22"/>
      <c r="H77" s="23"/>
      <c r="I77" s="23"/>
      <c r="J77" s="23"/>
      <c r="K77" s="23"/>
      <c r="M77" s="132"/>
      <c r="N77" s="132"/>
      <c r="S77" s="23"/>
      <c r="T77" s="23"/>
      <c r="U77" s="23"/>
      <c r="V77" s="23"/>
      <c r="X77" s="132"/>
      <c r="Y77" s="132"/>
      <c r="AD77" s="23"/>
      <c r="AE77" s="23"/>
      <c r="AF77" s="23"/>
      <c r="AG77" s="23"/>
      <c r="AI77" s="132"/>
      <c r="AJ77" s="132"/>
      <c r="AO77" s="23"/>
      <c r="AP77" s="23"/>
      <c r="AT77" s="132"/>
      <c r="AU77" s="132"/>
      <c r="AZ77" s="23"/>
      <c r="BA77" s="23"/>
      <c r="BE77" s="132"/>
      <c r="BF77" s="132"/>
      <c r="BK77" s="23"/>
      <c r="BL77" s="23"/>
      <c r="BP77" s="132"/>
      <c r="BQ77" s="132"/>
      <c r="BV77" s="23"/>
      <c r="BW77" s="23"/>
      <c r="CA77" s="132"/>
      <c r="CB77" s="132"/>
      <c r="CG77" s="23"/>
      <c r="CH77" s="23"/>
      <c r="CL77" s="132"/>
      <c r="CM77" s="132"/>
    </row>
    <row r="78" spans="2:91" s="21" customFormat="1" x14ac:dyDescent="0.2">
      <c r="B78" s="22"/>
      <c r="H78" s="23"/>
      <c r="I78" s="23"/>
      <c r="J78" s="23"/>
      <c r="K78" s="23"/>
      <c r="M78" s="132"/>
      <c r="N78" s="132"/>
      <c r="S78" s="23"/>
      <c r="T78" s="23"/>
      <c r="U78" s="23"/>
      <c r="V78" s="23"/>
      <c r="X78" s="132"/>
      <c r="Y78" s="132"/>
      <c r="AD78" s="23"/>
      <c r="AE78" s="23"/>
      <c r="AF78" s="23"/>
      <c r="AG78" s="23"/>
      <c r="AI78" s="132"/>
      <c r="AJ78" s="132"/>
      <c r="AO78" s="23"/>
      <c r="AP78" s="23"/>
      <c r="AQ78" s="23"/>
      <c r="AR78" s="23"/>
      <c r="AT78" s="132"/>
      <c r="AU78" s="132"/>
      <c r="AZ78" s="23"/>
      <c r="BA78" s="23"/>
      <c r="BB78" s="23"/>
      <c r="BC78" s="23"/>
      <c r="BE78" s="132"/>
      <c r="BF78" s="132"/>
      <c r="BK78" s="23"/>
      <c r="BL78" s="23"/>
      <c r="BM78" s="23"/>
      <c r="BN78" s="23"/>
      <c r="BP78" s="132"/>
      <c r="BQ78" s="132"/>
      <c r="BV78" s="23"/>
      <c r="BW78" s="23"/>
      <c r="BX78" s="23"/>
      <c r="BY78" s="23"/>
      <c r="CA78" s="132"/>
      <c r="CB78" s="132"/>
      <c r="CG78" s="23"/>
      <c r="CH78" s="23"/>
      <c r="CI78" s="23"/>
      <c r="CJ78" s="23"/>
      <c r="CL78" s="132"/>
      <c r="CM78" s="132"/>
    </row>
    <row r="79" spans="2:91" s="21" customFormat="1" x14ac:dyDescent="0.2">
      <c r="B79" s="22"/>
      <c r="H79" s="23"/>
      <c r="I79" s="23"/>
      <c r="J79" s="23"/>
      <c r="K79" s="23"/>
      <c r="M79" s="132"/>
      <c r="N79" s="132"/>
      <c r="S79" s="23"/>
      <c r="T79" s="23"/>
      <c r="U79" s="23"/>
      <c r="V79" s="23"/>
      <c r="X79" s="132"/>
      <c r="Y79" s="132"/>
      <c r="AE79" s="11"/>
      <c r="AF79" s="23"/>
      <c r="AG79" s="23"/>
      <c r="AI79" s="132"/>
      <c r="AJ79" s="132"/>
      <c r="AP79" s="11"/>
      <c r="AQ79" s="23"/>
      <c r="AR79" s="23"/>
      <c r="AT79" s="132"/>
      <c r="AU79" s="132"/>
      <c r="BA79" s="11"/>
      <c r="BB79" s="23"/>
      <c r="BC79" s="23"/>
      <c r="BE79" s="132"/>
      <c r="BF79" s="132"/>
      <c r="BL79" s="11"/>
      <c r="BM79" s="23"/>
      <c r="BN79" s="23"/>
      <c r="BP79" s="132"/>
      <c r="BQ79" s="132"/>
      <c r="BW79" s="11"/>
      <c r="BX79" s="23"/>
      <c r="BY79" s="23"/>
      <c r="CA79" s="132"/>
      <c r="CB79" s="132"/>
      <c r="CH79" s="11"/>
      <c r="CI79" s="23"/>
      <c r="CJ79" s="23"/>
      <c r="CL79" s="132"/>
      <c r="CM79" s="132"/>
    </row>
    <row r="80" spans="2:91" s="21" customFormat="1" x14ac:dyDescent="0.2">
      <c r="B80" s="22"/>
      <c r="H80" s="11"/>
      <c r="I80" s="11"/>
      <c r="J80" s="51"/>
      <c r="K80" s="11"/>
      <c r="M80" s="132"/>
      <c r="N80" s="132"/>
      <c r="S80" s="11"/>
      <c r="T80" s="11"/>
      <c r="U80" s="51"/>
      <c r="V80" s="11"/>
      <c r="X80" s="132"/>
      <c r="Y80" s="132"/>
      <c r="AE80" s="11"/>
      <c r="AF80" s="51"/>
      <c r="AG80" s="11"/>
      <c r="AI80" s="132"/>
      <c r="AJ80" s="132"/>
      <c r="AP80" s="11"/>
      <c r="AQ80" s="51"/>
      <c r="AR80" s="11"/>
      <c r="AT80" s="132"/>
      <c r="AU80" s="132"/>
      <c r="BA80" s="11"/>
      <c r="BB80" s="51"/>
      <c r="BC80" s="11"/>
      <c r="BE80" s="132"/>
      <c r="BF80" s="132"/>
      <c r="BL80" s="11"/>
      <c r="BM80" s="51"/>
      <c r="BN80" s="11"/>
      <c r="BP80" s="132"/>
      <c r="BQ80" s="132"/>
      <c r="BW80" s="11"/>
      <c r="BX80" s="51"/>
      <c r="BY80" s="11"/>
      <c r="CA80" s="132"/>
      <c r="CB80" s="132"/>
      <c r="CH80" s="11"/>
      <c r="CI80" s="51"/>
      <c r="CJ80" s="11"/>
      <c r="CL80" s="132"/>
      <c r="CM80" s="132"/>
    </row>
    <row r="81" spans="2:91" s="21" customFormat="1" x14ac:dyDescent="0.2">
      <c r="B81" s="22"/>
      <c r="H81" s="11"/>
      <c r="I81" s="11"/>
      <c r="M81" s="132"/>
      <c r="N81" s="132"/>
      <c r="T81" s="11"/>
      <c r="X81" s="132"/>
      <c r="Y81" s="132"/>
      <c r="AE81" s="11"/>
      <c r="AI81" s="132"/>
      <c r="AJ81" s="132"/>
      <c r="AP81" s="11"/>
      <c r="AT81" s="132"/>
      <c r="AU81" s="132"/>
      <c r="BA81" s="11"/>
      <c r="BE81" s="132"/>
      <c r="BF81" s="132"/>
      <c r="BL81" s="11"/>
      <c r="BP81" s="132"/>
      <c r="BQ81" s="132"/>
      <c r="BW81" s="11"/>
      <c r="CA81" s="132"/>
      <c r="CB81" s="132"/>
      <c r="CH81" s="11"/>
      <c r="CL81" s="132"/>
      <c r="CM81" s="132"/>
    </row>
    <row r="82" spans="2:91" s="21" customFormat="1" x14ac:dyDescent="0.2">
      <c r="B82" s="22"/>
      <c r="M82" s="132"/>
      <c r="N82" s="132"/>
      <c r="X82" s="132"/>
      <c r="Y82" s="132"/>
      <c r="AI82" s="132"/>
      <c r="AJ82" s="132"/>
      <c r="AT82" s="132"/>
      <c r="AU82" s="132"/>
      <c r="BE82" s="132"/>
      <c r="BF82" s="132"/>
      <c r="BP82" s="132"/>
      <c r="BQ82" s="132"/>
      <c r="CA82" s="132"/>
      <c r="CB82" s="132"/>
      <c r="CL82" s="132"/>
      <c r="CM82" s="132"/>
    </row>
    <row r="83" spans="2:91" s="21" customFormat="1" x14ac:dyDescent="0.2">
      <c r="B83" s="22"/>
      <c r="M83" s="132"/>
      <c r="N83" s="132"/>
      <c r="X83" s="132"/>
      <c r="Y83" s="132"/>
      <c r="AI83" s="132"/>
      <c r="AJ83" s="132"/>
      <c r="AT83" s="132"/>
      <c r="AU83" s="132"/>
      <c r="BE83" s="132"/>
      <c r="BF83" s="132"/>
      <c r="BP83" s="132"/>
      <c r="BQ83" s="132"/>
      <c r="CA83" s="132"/>
      <c r="CB83" s="132"/>
      <c r="CL83" s="132"/>
      <c r="CM83" s="132"/>
    </row>
    <row r="84" spans="2:91" s="21" customFormat="1" x14ac:dyDescent="0.2">
      <c r="B84" s="22"/>
      <c r="M84" s="132"/>
      <c r="N84" s="132"/>
      <c r="X84" s="132"/>
      <c r="Y84" s="132"/>
      <c r="AI84" s="132"/>
      <c r="AJ84" s="132"/>
      <c r="AT84" s="132"/>
      <c r="AU84" s="132"/>
      <c r="BE84" s="132"/>
      <c r="BF84" s="132"/>
      <c r="BP84" s="132"/>
      <c r="BQ84" s="132"/>
      <c r="CA84" s="132"/>
      <c r="CB84" s="132"/>
      <c r="CL84" s="132"/>
      <c r="CM84" s="132"/>
    </row>
    <row r="85" spans="2:91" s="21" customFormat="1" x14ac:dyDescent="0.2">
      <c r="B85" s="22"/>
      <c r="M85" s="132"/>
      <c r="N85" s="132"/>
      <c r="X85" s="132"/>
      <c r="Y85" s="132"/>
      <c r="AI85" s="132"/>
      <c r="AJ85" s="132"/>
      <c r="AT85" s="132"/>
      <c r="AU85" s="132"/>
      <c r="BE85" s="132"/>
      <c r="BF85" s="132"/>
      <c r="BP85" s="132"/>
      <c r="BQ85" s="132"/>
      <c r="CA85" s="132"/>
      <c r="CB85" s="132"/>
      <c r="CL85" s="132"/>
      <c r="CM85" s="132"/>
    </row>
    <row r="86" spans="2:91" s="21" customFormat="1" x14ac:dyDescent="0.2">
      <c r="B86" s="22"/>
      <c r="M86" s="132"/>
      <c r="N86" s="132"/>
      <c r="X86" s="132"/>
      <c r="Y86" s="132"/>
      <c r="AI86" s="132"/>
      <c r="AJ86" s="132"/>
      <c r="AT86" s="132"/>
      <c r="AU86" s="132"/>
      <c r="BE86" s="132"/>
      <c r="BF86" s="132"/>
      <c r="BP86" s="132"/>
      <c r="BQ86" s="132"/>
      <c r="CA86" s="132"/>
      <c r="CB86" s="132"/>
      <c r="CL86" s="132"/>
      <c r="CM86" s="132"/>
    </row>
    <row r="87" spans="2:91" s="21" customFormat="1" x14ac:dyDescent="0.2">
      <c r="B87" s="22"/>
      <c r="M87" s="132"/>
      <c r="N87" s="132"/>
      <c r="X87" s="132"/>
      <c r="Y87" s="132"/>
      <c r="AI87" s="132"/>
      <c r="AJ87" s="132"/>
      <c r="AT87" s="132"/>
      <c r="AU87" s="132"/>
      <c r="BE87" s="132"/>
      <c r="BF87" s="132"/>
      <c r="BP87" s="132"/>
      <c r="BQ87" s="132"/>
      <c r="CA87" s="132"/>
      <c r="CB87" s="132"/>
      <c r="CL87" s="132"/>
      <c r="CM87" s="132"/>
    </row>
    <row r="88" spans="2:91" s="21" customFormat="1" x14ac:dyDescent="0.2">
      <c r="B88" s="22"/>
      <c r="M88" s="132"/>
      <c r="N88" s="132"/>
      <c r="X88" s="132"/>
      <c r="Y88" s="132"/>
      <c r="AI88" s="132"/>
      <c r="AJ88" s="132"/>
      <c r="AT88" s="132"/>
      <c r="AU88" s="132"/>
      <c r="BE88" s="132"/>
      <c r="BF88" s="132"/>
      <c r="BP88" s="132"/>
      <c r="BQ88" s="132"/>
      <c r="CA88" s="132"/>
      <c r="CB88" s="132"/>
      <c r="CL88" s="132"/>
      <c r="CM88" s="132"/>
    </row>
    <row r="89" spans="2:91" s="21" customFormat="1" x14ac:dyDescent="0.2">
      <c r="B89" s="22"/>
      <c r="M89" s="132"/>
      <c r="N89" s="132"/>
      <c r="X89" s="132"/>
      <c r="Y89" s="132"/>
      <c r="AI89" s="132"/>
      <c r="AJ89" s="132"/>
      <c r="AT89" s="132"/>
      <c r="AU89" s="132"/>
      <c r="BE89" s="132"/>
      <c r="BF89" s="132"/>
      <c r="BP89" s="132"/>
      <c r="BQ89" s="132"/>
      <c r="CA89" s="132"/>
      <c r="CB89" s="132"/>
      <c r="CL89" s="132"/>
      <c r="CM89" s="132"/>
    </row>
  </sheetData>
  <mergeCells count="71">
    <mergeCell ref="B6:AJ6"/>
    <mergeCell ref="B7:AJ7"/>
    <mergeCell ref="B8:AJ8"/>
    <mergeCell ref="B9:B11"/>
    <mergeCell ref="E9:N9"/>
    <mergeCell ref="P9:Z9"/>
    <mergeCell ref="AA9:AJ9"/>
    <mergeCell ref="N10:N11"/>
    <mergeCell ref="P10:Q10"/>
    <mergeCell ref="E10:F10"/>
    <mergeCell ref="G10:H10"/>
    <mergeCell ref="K10:K11"/>
    <mergeCell ref="L10:L11"/>
    <mergeCell ref="M10:M11"/>
    <mergeCell ref="C9:D10"/>
    <mergeCell ref="AL9:AU9"/>
    <mergeCell ref="AW9:BF9"/>
    <mergeCell ref="BH9:BQ9"/>
    <mergeCell ref="BS9:CB9"/>
    <mergeCell ref="CD9:CM9"/>
    <mergeCell ref="AL10:AM10"/>
    <mergeCell ref="R10:S10"/>
    <mergeCell ref="V10:V11"/>
    <mergeCell ref="W10:W11"/>
    <mergeCell ref="X10:X11"/>
    <mergeCell ref="Y10:Y11"/>
    <mergeCell ref="AA10:AB10"/>
    <mergeCell ref="AC10:AD10"/>
    <mergeCell ref="AG10:AG11"/>
    <mergeCell ref="AH10:AH11"/>
    <mergeCell ref="AI10:AI11"/>
    <mergeCell ref="AJ10:AJ11"/>
    <mergeCell ref="BH10:BI10"/>
    <mergeCell ref="AN10:AO10"/>
    <mergeCell ref="AR10:AR11"/>
    <mergeCell ref="AS10:AS11"/>
    <mergeCell ref="AT10:AT11"/>
    <mergeCell ref="AU10:AU11"/>
    <mergeCell ref="AW10:AX10"/>
    <mergeCell ref="CK10:CK11"/>
    <mergeCell ref="CL10:CL11"/>
    <mergeCell ref="CM10:CM11"/>
    <mergeCell ref="I11:J11"/>
    <mergeCell ref="T11:U11"/>
    <mergeCell ref="AE11:AF11"/>
    <mergeCell ref="AP11:AQ11"/>
    <mergeCell ref="BA11:BB11"/>
    <mergeCell ref="BU10:BV10"/>
    <mergeCell ref="BY10:BY11"/>
    <mergeCell ref="BZ10:BZ11"/>
    <mergeCell ref="CA10:CA11"/>
    <mergeCell ref="CB10:CB11"/>
    <mergeCell ref="CD10:CE10"/>
    <mergeCell ref="BW11:BX11"/>
    <mergeCell ref="BJ10:BK10"/>
    <mergeCell ref="CH11:CI11"/>
    <mergeCell ref="B46:Z46"/>
    <mergeCell ref="B47:Z47"/>
    <mergeCell ref="CF10:CG10"/>
    <mergeCell ref="CJ10:CJ11"/>
    <mergeCell ref="BN10:BN11"/>
    <mergeCell ref="BO10:BO11"/>
    <mergeCell ref="BP10:BP11"/>
    <mergeCell ref="BQ10:BQ11"/>
    <mergeCell ref="BS10:BT10"/>
    <mergeCell ref="BL11:BM11"/>
    <mergeCell ref="AY10:AZ10"/>
    <mergeCell ref="BC10:BC11"/>
    <mergeCell ref="BD10:BD11"/>
    <mergeCell ref="BE10:BE11"/>
    <mergeCell ref="BF10:BF11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51"/>
  <sheetViews>
    <sheetView zoomScaleNormal="100" zoomScaleSheetLayoutView="100" workbookViewId="0"/>
  </sheetViews>
  <sheetFormatPr baseColWidth="10" defaultRowHeight="12.75" x14ac:dyDescent="0.2"/>
  <cols>
    <col min="1" max="1" width="1.140625" style="57" customWidth="1"/>
    <col min="2" max="2" width="67" style="57" customWidth="1"/>
    <col min="3" max="6" width="10.7109375" style="57" customWidth="1"/>
    <col min="7" max="7" width="1.7109375" style="57" customWidth="1"/>
    <col min="8" max="10" width="10.7109375" style="57" customWidth="1"/>
    <col min="11" max="11" width="11.5703125" style="57" customWidth="1"/>
    <col min="12" max="13" width="16.7109375" style="133" customWidth="1"/>
    <col min="14" max="14" width="12.85546875" style="57" customWidth="1"/>
    <col min="15" max="17" width="11.42578125" style="57"/>
    <col min="18" max="19" width="12.7109375" style="57" bestFit="1" customWidth="1"/>
    <col min="20" max="16384" width="11.42578125" style="57"/>
  </cols>
  <sheetData>
    <row r="3" spans="1:19" ht="15" x14ac:dyDescent="0.25">
      <c r="B3" s="353" t="s">
        <v>6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1:19" ht="15.75" customHeight="1" x14ac:dyDescent="0.2">
      <c r="B4" s="343" t="s">
        <v>148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"/>
      <c r="O4" s="3"/>
      <c r="P4" s="3"/>
      <c r="Q4" s="3"/>
      <c r="R4" s="3"/>
      <c r="S4" s="3"/>
    </row>
    <row r="5" spans="1:19" ht="15.75" customHeight="1" thickBot="1" x14ac:dyDescent="0.25">
      <c r="A5" s="72"/>
      <c r="B5" s="354" t="s">
        <v>234</v>
      </c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</row>
    <row r="6" spans="1:19" ht="39.75" customHeight="1" thickTop="1" x14ac:dyDescent="0.2">
      <c r="A6" s="248"/>
      <c r="B6" s="387" t="s">
        <v>137</v>
      </c>
      <c r="C6" s="362">
        <v>2008</v>
      </c>
      <c r="D6" s="362"/>
      <c r="E6" s="362">
        <v>2012</v>
      </c>
      <c r="F6" s="362"/>
      <c r="G6" s="184"/>
      <c r="H6" s="214" t="s">
        <v>184</v>
      </c>
      <c r="I6" s="214" t="s">
        <v>29</v>
      </c>
      <c r="J6" s="389" t="s">
        <v>28</v>
      </c>
      <c r="K6" s="389" t="s">
        <v>146</v>
      </c>
      <c r="L6" s="390" t="s">
        <v>136</v>
      </c>
      <c r="M6" s="390" t="s">
        <v>86</v>
      </c>
    </row>
    <row r="7" spans="1:19" ht="42" customHeight="1" thickBot="1" x14ac:dyDescent="0.25">
      <c r="A7" s="249"/>
      <c r="B7" s="388"/>
      <c r="C7" s="245" t="s">
        <v>77</v>
      </c>
      <c r="D7" s="245" t="s">
        <v>144</v>
      </c>
      <c r="E7" s="245" t="s">
        <v>77</v>
      </c>
      <c r="F7" s="245" t="s">
        <v>205</v>
      </c>
      <c r="G7" s="159"/>
      <c r="H7" s="349" t="s">
        <v>191</v>
      </c>
      <c r="I7" s="349"/>
      <c r="J7" s="365"/>
      <c r="K7" s="365"/>
      <c r="L7" s="378"/>
      <c r="M7" s="378"/>
    </row>
    <row r="8" spans="1:19" x14ac:dyDescent="0.2">
      <c r="B8" s="224" t="s">
        <v>19</v>
      </c>
      <c r="C8" s="58"/>
      <c r="D8" s="58"/>
      <c r="E8" s="58"/>
      <c r="F8" s="58"/>
      <c r="G8" s="58"/>
      <c r="H8" s="58"/>
      <c r="I8" s="58"/>
      <c r="J8" s="58"/>
      <c r="K8" s="58"/>
      <c r="L8" s="134"/>
      <c r="M8" s="134"/>
      <c r="Q8" s="73"/>
    </row>
    <row r="9" spans="1:19" x14ac:dyDescent="0.2">
      <c r="B9" s="60" t="s">
        <v>104</v>
      </c>
      <c r="C9" s="278">
        <v>10.562519073486328</v>
      </c>
      <c r="D9" s="279">
        <v>0.21968720853328705</v>
      </c>
      <c r="E9" s="278">
        <v>8.7871017456054687</v>
      </c>
      <c r="F9" s="279">
        <v>0.21381589770317078</v>
      </c>
      <c r="G9" s="8"/>
      <c r="H9" s="283">
        <f>-(C9-E9)</f>
        <v>-1.7754173278808594</v>
      </c>
      <c r="I9" s="312">
        <f>SQRT(D9*D9+F9*F9)</f>
        <v>0.30656109946266952</v>
      </c>
      <c r="J9" s="312">
        <f>H9/I9</f>
        <v>-5.7913979659935784</v>
      </c>
      <c r="K9" s="315">
        <f>IF(J9&gt;0,(1-NORMSDIST(J9)),(NORMSDIST(J9)))</f>
        <v>3.4901480024599083E-9</v>
      </c>
      <c r="L9" s="234" t="str">
        <f>IF(K9&lt;0.05,  "Significativa","No significativa")</f>
        <v>Significativa</v>
      </c>
      <c r="M9" s="227" t="str">
        <f>IF(L9="Significativa",IF(H9&lt;0,"Disminución","Aumento"),"Sin cambio")</f>
        <v>Disminución</v>
      </c>
    </row>
    <row r="10" spans="1:19" x14ac:dyDescent="0.2">
      <c r="B10" s="60" t="s">
        <v>103</v>
      </c>
      <c r="C10" s="278">
        <v>30.232187271118164</v>
      </c>
      <c r="D10" s="279">
        <v>0.27871853113174438</v>
      </c>
      <c r="E10" s="278">
        <v>27.5938720703125</v>
      </c>
      <c r="F10" s="279">
        <v>0.30577954649925232</v>
      </c>
      <c r="G10" s="8"/>
      <c r="H10" s="283">
        <f>-(C10-E10)</f>
        <v>-2.6383152008056641</v>
      </c>
      <c r="I10" s="312">
        <f>SQRT(D10*D10+F10*F10)</f>
        <v>0.41374527266607602</v>
      </c>
      <c r="J10" s="312">
        <f>H10/I10</f>
        <v>-6.3766654874507429</v>
      </c>
      <c r="K10" s="315">
        <f>IF(J10&gt;0,(1-NORMSDIST(J10)),(NORMSDIST(J10)))</f>
        <v>9.049258552030652E-11</v>
      </c>
      <c r="L10" s="234" t="str">
        <f>IF(K10&lt;0.05,  "Significativa","No significativa")</f>
        <v>Significativa</v>
      </c>
      <c r="M10" s="227" t="str">
        <f>IF(L10="Significativa",IF(H10&lt;0,"Disminución","Aumento"),"Sin cambio")</f>
        <v>Disminución</v>
      </c>
    </row>
    <row r="11" spans="1:19" x14ac:dyDescent="0.2">
      <c r="B11" s="60" t="s">
        <v>102</v>
      </c>
      <c r="C11" s="278">
        <v>23.393198013305664</v>
      </c>
      <c r="D11" s="279">
        <v>0.45696172118186951</v>
      </c>
      <c r="E11" s="278">
        <v>18.47998046875</v>
      </c>
      <c r="F11" s="279">
        <v>0.36395308375358582</v>
      </c>
      <c r="G11" s="8"/>
      <c r="H11" s="283">
        <f>-(C11-E11)</f>
        <v>-4.9132175445556641</v>
      </c>
      <c r="I11" s="312">
        <f>SQRT(D11*D11+F11*F11)</f>
        <v>0.58418820751470268</v>
      </c>
      <c r="J11" s="312">
        <f>H11/I11</f>
        <v>-8.4103333161376934</v>
      </c>
      <c r="K11" s="315">
        <f>IF(J11&gt;0,(1-NORMSDIST(J11)),(NORMSDIST(J11)))</f>
        <v>2.0442359817077333E-17</v>
      </c>
      <c r="L11" s="234" t="str">
        <f>IF(K11&lt;0.05,  "Significativa","No significativa")</f>
        <v>Significativa</v>
      </c>
      <c r="M11" s="227" t="str">
        <f>IF(L11="Significativa",IF(H11&lt;0,"Disminución","Aumento"),"Sin cambio")</f>
        <v>Disminución</v>
      </c>
    </row>
    <row r="12" spans="1:19" ht="14.25" x14ac:dyDescent="0.2">
      <c r="B12" s="225" t="s">
        <v>189</v>
      </c>
      <c r="C12" s="278"/>
      <c r="D12" s="279"/>
      <c r="E12" s="278"/>
      <c r="F12" s="279"/>
      <c r="G12" s="8"/>
      <c r="H12" s="283"/>
      <c r="I12" s="312"/>
      <c r="J12" s="312"/>
      <c r="K12" s="315"/>
      <c r="L12" s="234"/>
      <c r="M12" s="227"/>
    </row>
    <row r="13" spans="1:19" x14ac:dyDescent="0.2">
      <c r="B13" s="59" t="s">
        <v>101</v>
      </c>
      <c r="C13" s="278">
        <v>19.31419563293457</v>
      </c>
      <c r="D13" s="279">
        <v>0.35557308793067932</v>
      </c>
      <c r="E13" s="278">
        <v>40.740058898925781</v>
      </c>
      <c r="F13" s="279">
        <v>0.35162168741226196</v>
      </c>
      <c r="G13" s="8"/>
      <c r="H13" s="283">
        <f>-(C13-E13)</f>
        <v>21.425863265991211</v>
      </c>
      <c r="I13" s="312">
        <f>SQRT(D13*D13+F13*F13)</f>
        <v>0.50007002701542214</v>
      </c>
      <c r="J13" s="312">
        <f>H13/I13</f>
        <v>42.845725815377527</v>
      </c>
      <c r="K13" s="315">
        <f t="shared" ref="K13:K19" si="0">IF(J13&gt;0,(1-NORMSDIST(J13)),(NORMSDIST(J13)))</f>
        <v>0</v>
      </c>
      <c r="L13" s="234" t="str">
        <f>IF(K13&lt;0.05,  "Significativa","No significativa")</f>
        <v>Significativa</v>
      </c>
      <c r="M13" s="227" t="str">
        <f>IF(L13="Significativa",IF(H13&lt;0,"Disminución","Aumento"),"Sin cambio")</f>
        <v>Aumento</v>
      </c>
    </row>
    <row r="14" spans="1:19" x14ac:dyDescent="0.2">
      <c r="B14" s="59" t="s">
        <v>100</v>
      </c>
      <c r="C14" s="278">
        <v>30.192535400390625</v>
      </c>
      <c r="D14" s="279">
        <v>0.2982708215713501</v>
      </c>
      <c r="E14" s="278">
        <v>27.020364761352539</v>
      </c>
      <c r="F14" s="279">
        <v>0.30499020218849182</v>
      </c>
      <c r="G14" s="8"/>
      <c r="H14" s="283">
        <f>-(C14-E14)</f>
        <v>-3.1721706390380859</v>
      </c>
      <c r="I14" s="312">
        <f>SQRT(D14*D14+F14*F14)</f>
        <v>0.42659642102556988</v>
      </c>
      <c r="J14" s="312">
        <f>H14/I14</f>
        <v>-7.4359991849250617</v>
      </c>
      <c r="K14" s="315">
        <f t="shared" si="0"/>
        <v>5.1890238672789201E-14</v>
      </c>
      <c r="L14" s="234" t="str">
        <f>IF(K14&lt;0.05,  "Significativa","No significativa")</f>
        <v>Significativa</v>
      </c>
      <c r="M14" s="227" t="str">
        <f>IF(L14="Significativa",IF(H14&lt;0,"Disminución","Aumento"),"Sin cambio")</f>
        <v>Disminución</v>
      </c>
    </row>
    <row r="15" spans="1:19" x14ac:dyDescent="0.2">
      <c r="B15" s="59" t="s">
        <v>99</v>
      </c>
      <c r="C15" s="278">
        <v>6.415137767791748</v>
      </c>
      <c r="D15" s="279">
        <v>0.13274052739143372</v>
      </c>
      <c r="E15" s="278">
        <v>5.9631028175354004</v>
      </c>
      <c r="F15" s="279">
        <v>0.14598919451236725</v>
      </c>
      <c r="G15" s="8"/>
      <c r="H15" s="283">
        <f>-(C15-E15)</f>
        <v>-0.45203495025634766</v>
      </c>
      <c r="I15" s="312">
        <f>SQRT(D15*D15+F15*F15)</f>
        <v>0.19731419747835116</v>
      </c>
      <c r="J15" s="312">
        <f>H15/I15</f>
        <v>-2.2909398108868664</v>
      </c>
      <c r="K15" s="315">
        <f t="shared" si="0"/>
        <v>1.0983447520419158E-2</v>
      </c>
      <c r="L15" s="234" t="str">
        <f>IF(K15&lt;0.05,  "Significativa","No significativa")</f>
        <v>Significativa</v>
      </c>
      <c r="M15" s="227" t="str">
        <f>IF(L15="Significativa",IF(H15&lt;0,"Disminución","Aumento"),"Sin cambio")</f>
        <v>Disminución</v>
      </c>
    </row>
    <row r="16" spans="1:19" x14ac:dyDescent="0.2">
      <c r="B16" s="59" t="s">
        <v>98</v>
      </c>
      <c r="C16" s="278">
        <v>0.87867069244384766</v>
      </c>
      <c r="D16" s="279">
        <v>6.2771253287792206E-2</v>
      </c>
      <c r="E16" s="278">
        <v>0.76990038156509399</v>
      </c>
      <c r="F16" s="279">
        <v>5.8575160801410675E-2</v>
      </c>
      <c r="G16" s="8"/>
      <c r="H16" s="283">
        <f>-(C16-E16)</f>
        <v>-0.10877031087875366</v>
      </c>
      <c r="I16" s="312">
        <f>SQRT(D16*D16+F16*F16)</f>
        <v>8.5856157043227146E-2</v>
      </c>
      <c r="J16" s="312">
        <f>H16/I16</f>
        <v>-1.266890047547663</v>
      </c>
      <c r="K16" s="315">
        <f t="shared" si="0"/>
        <v>0.10259730393369564</v>
      </c>
      <c r="L16" s="234" t="str">
        <f>IF(K16&lt;0.05,  "Significativa","No significativa")</f>
        <v>No significativa</v>
      </c>
      <c r="M16" s="227" t="str">
        <f>IF(L16="Significativa",IF(H16&lt;0,"Disminución","Aumento"),"Sin cambio")</f>
        <v>Sin cambio</v>
      </c>
    </row>
    <row r="17" spans="2:13" x14ac:dyDescent="0.2">
      <c r="B17" s="59" t="s">
        <v>177</v>
      </c>
      <c r="C17" s="278">
        <v>2.1629312038421631</v>
      </c>
      <c r="D17" s="279">
        <v>5.6278299540281296E-2</v>
      </c>
      <c r="E17" s="278">
        <v>1.5262972116470337</v>
      </c>
      <c r="F17" s="279">
        <v>5.2492275834083557E-2</v>
      </c>
      <c r="G17" s="8"/>
      <c r="H17" s="283">
        <f>-(C17-E17)</f>
        <v>-0.63663399219512939</v>
      </c>
      <c r="I17" s="312">
        <f>SQRT(D17*D17+F17*F17)</f>
        <v>7.6958989217551052E-2</v>
      </c>
      <c r="J17" s="312">
        <f>H17/I17</f>
        <v>-8.2723798566982794</v>
      </c>
      <c r="K17" s="315">
        <f t="shared" si="0"/>
        <v>6.5655579513530407E-17</v>
      </c>
      <c r="L17" s="234" t="str">
        <f>IF(K17&lt;0.05,  "Significativa","No significativa")</f>
        <v>Significativa</v>
      </c>
      <c r="M17" s="227" t="str">
        <f>IF(L17="Significativa",IF(H17&lt;0,"Disminución","Aumento"),"Sin cambio")</f>
        <v>Disminución</v>
      </c>
    </row>
    <row r="18" spans="2:13" x14ac:dyDescent="0.2">
      <c r="B18" s="59" t="s">
        <v>178</v>
      </c>
      <c r="C18" s="278">
        <v>0.65915703773498535</v>
      </c>
      <c r="D18" s="279">
        <v>3.444187343120575E-2</v>
      </c>
      <c r="E18" s="278">
        <v>0.8926396369934082</v>
      </c>
      <c r="F18" s="279">
        <v>5.2649136632680893E-2</v>
      </c>
      <c r="G18" s="8"/>
      <c r="H18" s="283">
        <f t="shared" ref="H18:H19" si="1">-(C18-E18)</f>
        <v>0.23348259925842285</v>
      </c>
      <c r="I18" s="312">
        <f t="shared" ref="I18:I19" si="2">SQRT(D18*D18+F18*F18)</f>
        <v>6.2914022551557591E-2</v>
      </c>
      <c r="J18" s="312">
        <f t="shared" ref="J18:J19" si="3">H18/I18</f>
        <v>3.7111376731170789</v>
      </c>
      <c r="K18" s="315">
        <f t="shared" si="0"/>
        <v>1.0316492126549726E-4</v>
      </c>
      <c r="L18" s="234" t="str">
        <f t="shared" ref="L18:L19" si="4">IF(K18&lt;0.05,  "Significativa","No significativa")</f>
        <v>Significativa</v>
      </c>
      <c r="M18" s="227" t="str">
        <f t="shared" ref="M18:M19" si="5">IF(L18="Significativa",IF(H18&lt;0,"Disminución","Aumento"),"Sin cambio")</f>
        <v>Aumento</v>
      </c>
    </row>
    <row r="19" spans="2:13" x14ac:dyDescent="0.2">
      <c r="B19" s="59" t="s">
        <v>97</v>
      </c>
      <c r="C19" s="278">
        <v>1.9745922088623047</v>
      </c>
      <c r="D19" s="279">
        <v>0.10526154935359955</v>
      </c>
      <c r="E19" s="278">
        <v>1.5441746711730957</v>
      </c>
      <c r="F19" s="279">
        <v>9.832320362329483E-2</v>
      </c>
      <c r="G19" s="8"/>
      <c r="H19" s="283">
        <f t="shared" si="1"/>
        <v>-0.43041753768920898</v>
      </c>
      <c r="I19" s="312">
        <f t="shared" si="2"/>
        <v>0.1440397380692848</v>
      </c>
      <c r="J19" s="312">
        <f t="shared" si="3"/>
        <v>-2.9881860621141447</v>
      </c>
      <c r="K19" s="315">
        <f t="shared" si="0"/>
        <v>1.4031932456572843E-3</v>
      </c>
      <c r="L19" s="234" t="str">
        <f t="shared" si="4"/>
        <v>Significativa</v>
      </c>
      <c r="M19" s="227" t="str">
        <f t="shared" si="5"/>
        <v>Disminución</v>
      </c>
    </row>
    <row r="20" spans="2:13" x14ac:dyDescent="0.2">
      <c r="B20" s="225" t="s">
        <v>17</v>
      </c>
      <c r="C20" s="278"/>
      <c r="D20" s="279"/>
      <c r="E20" s="278"/>
      <c r="F20" s="279"/>
      <c r="G20" s="8"/>
      <c r="H20" s="283"/>
      <c r="I20" s="312"/>
      <c r="J20" s="312"/>
      <c r="K20" s="315"/>
      <c r="L20" s="234"/>
      <c r="M20" s="227"/>
    </row>
    <row r="21" spans="2:13" x14ac:dyDescent="0.2">
      <c r="B21" s="60" t="s">
        <v>96</v>
      </c>
      <c r="C21" s="278">
        <v>62.616203308105469</v>
      </c>
      <c r="D21" s="279">
        <v>0.33682918548583984</v>
      </c>
      <c r="E21" s="278">
        <v>63.127475738525391</v>
      </c>
      <c r="F21" s="279">
        <v>0.35671404004096985</v>
      </c>
      <c r="G21" s="8"/>
      <c r="H21" s="283">
        <f>-(C21-E21)</f>
        <v>0.51127243041992188</v>
      </c>
      <c r="I21" s="312">
        <f>SQRT(D21*D21+F21*F21)</f>
        <v>0.49061064660013742</v>
      </c>
      <c r="J21" s="312">
        <f>H21/I21</f>
        <v>1.0421144220227745</v>
      </c>
      <c r="K21" s="315">
        <f>IF(J21&gt;0,(1-NORMSDIST(J21)),(NORMSDIST(J21)))</f>
        <v>0.14867931644351373</v>
      </c>
      <c r="L21" s="234" t="str">
        <f>IF(K21&lt;0.05,  "Significativa","No significativa")</f>
        <v>No significativa</v>
      </c>
      <c r="M21" s="227" t="str">
        <f>IF(L21="Significativa",IF(H21&lt;0,"Disminución","Aumento"),"Sin cambio")</f>
        <v>Sin cambio</v>
      </c>
    </row>
    <row r="22" spans="2:13" x14ac:dyDescent="0.2">
      <c r="B22" s="60" t="s">
        <v>95</v>
      </c>
      <c r="C22" s="278">
        <v>54.847866058349609</v>
      </c>
      <c r="D22" s="279">
        <v>0.38374274969100952</v>
      </c>
      <c r="E22" s="278">
        <v>51.195365905761719</v>
      </c>
      <c r="F22" s="279">
        <v>0.43355202674865723</v>
      </c>
      <c r="G22" s="8"/>
      <c r="H22" s="283">
        <f>-(C22-E22)</f>
        <v>-3.6525001525878906</v>
      </c>
      <c r="I22" s="312">
        <f>SQRT(D22*D22+F22*F22)</f>
        <v>0.57898692371959937</v>
      </c>
      <c r="J22" s="312">
        <f>H22/I22</f>
        <v>-6.308432890199053</v>
      </c>
      <c r="K22" s="315">
        <f>IF(J22&gt;0,(1-NORMSDIST(J22)),(NORMSDIST(J22)))</f>
        <v>1.4093745200112852E-10</v>
      </c>
      <c r="L22" s="234" t="str">
        <f>IF(K22&lt;0.05,  "Significativa","No significativa")</f>
        <v>Significativa</v>
      </c>
      <c r="M22" s="227" t="str">
        <f>IF(L22="Significativa",IF(H22&lt;0,"Disminución","Aumento"),"Sin cambio")</f>
        <v>Disminución</v>
      </c>
    </row>
    <row r="23" spans="2:13" x14ac:dyDescent="0.2">
      <c r="B23" s="60" t="s">
        <v>173</v>
      </c>
      <c r="C23" s="278">
        <v>34.176765441894531</v>
      </c>
      <c r="D23" s="279">
        <v>0.60132908821105957</v>
      </c>
      <c r="E23" s="278">
        <v>26.468709945678711</v>
      </c>
      <c r="F23" s="279">
        <v>0.59471076726913452</v>
      </c>
      <c r="G23" s="8"/>
      <c r="H23" s="283">
        <f>-(C23-E23)</f>
        <v>-7.7080554962158203</v>
      </c>
      <c r="I23" s="312">
        <f>SQRT(D23*D23+F23*F23)</f>
        <v>0.84574084034920938</v>
      </c>
      <c r="J23" s="312">
        <f>H23/I23</f>
        <v>-9.1139686396522333</v>
      </c>
      <c r="K23" s="315">
        <f>IF(J23&gt;0,(1-NORMSDIST(J23)),(NORMSDIST(J23)))</f>
        <v>3.9711134874391011E-20</v>
      </c>
      <c r="L23" s="234" t="str">
        <f>IF(K23&lt;0.05,  "Significativa","No significativa")</f>
        <v>Significativa</v>
      </c>
      <c r="M23" s="227" t="str">
        <f>IF(L23="Significativa",IF(H23&lt;0,"Disminución","Aumento"),"Sin cambio")</f>
        <v>Disminución</v>
      </c>
    </row>
    <row r="24" spans="2:13" x14ac:dyDescent="0.2">
      <c r="B24" s="225" t="s">
        <v>192</v>
      </c>
      <c r="C24" s="278"/>
      <c r="D24" s="279"/>
      <c r="E24" s="278"/>
      <c r="F24" s="279"/>
      <c r="G24" s="8"/>
      <c r="H24" s="283"/>
      <c r="I24" s="312"/>
      <c r="J24" s="312"/>
      <c r="K24" s="315"/>
      <c r="L24" s="234"/>
      <c r="M24" s="227"/>
    </row>
    <row r="25" spans="2:13" x14ac:dyDescent="0.2">
      <c r="B25" s="59" t="s">
        <v>174</v>
      </c>
      <c r="C25" s="278">
        <v>7.2764687538146973</v>
      </c>
      <c r="D25" s="279">
        <v>0.28574371337890625</v>
      </c>
      <c r="E25" s="278">
        <v>3.5880751609802246</v>
      </c>
      <c r="F25" s="279">
        <v>0.17272216081619263</v>
      </c>
      <c r="G25" s="8"/>
      <c r="H25" s="283">
        <f>-(C25-E25)</f>
        <v>-3.6883935928344727</v>
      </c>
      <c r="I25" s="312">
        <f>SQRT(D25*D25+F25*F25)</f>
        <v>0.33388982400274081</v>
      </c>
      <c r="J25" s="312">
        <f>H25/I25</f>
        <v>-11.046738557699188</v>
      </c>
      <c r="K25" s="315">
        <f>IF(J25&gt;0,(1-NORMSDIST(J25)),(NORMSDIST(J25)))</f>
        <v>1.1366203412785562E-28</v>
      </c>
      <c r="L25" s="234" t="str">
        <f>IF(K25&lt;0.05,  "Significativa","No significativa")</f>
        <v>Significativa</v>
      </c>
      <c r="M25" s="227" t="str">
        <f>IF(L25="Significativa",IF(H25&lt;0,"Disminución","Aumento"),"Sin cambio")</f>
        <v>Disminución</v>
      </c>
    </row>
    <row r="26" spans="2:13" x14ac:dyDescent="0.2">
      <c r="B26" s="59" t="s">
        <v>155</v>
      </c>
      <c r="C26" s="278">
        <v>2.6580977439880371</v>
      </c>
      <c r="D26" s="279">
        <v>0.14150559902191162</v>
      </c>
      <c r="E26" s="278">
        <v>1.9985464811325073</v>
      </c>
      <c r="F26" s="279">
        <v>0.14495974779129028</v>
      </c>
      <c r="G26" s="8"/>
      <c r="H26" s="283">
        <f>-(C26-E26)</f>
        <v>-0.65955126285552979</v>
      </c>
      <c r="I26" s="312">
        <f>SQRT(D26*D26+F26*F26)</f>
        <v>0.20257631409980911</v>
      </c>
      <c r="J26" s="312">
        <f>H26/I26</f>
        <v>-3.2558162872416054</v>
      </c>
      <c r="K26" s="315">
        <f>IF(J26&gt;0,(1-NORMSDIST(J26)),(NORMSDIST(J26)))</f>
        <v>5.6533442388600813E-4</v>
      </c>
      <c r="L26" s="234" t="str">
        <f>IF(K26&lt;0.05,  "Significativa","No significativa")</f>
        <v>Significativa</v>
      </c>
      <c r="M26" s="227" t="str">
        <f>IF(L26="Significativa",IF(H26&lt;0,"Disminución","Aumento"),"Sin cambio")</f>
        <v>Disminución</v>
      </c>
    </row>
    <row r="27" spans="2:13" x14ac:dyDescent="0.2">
      <c r="B27" s="59" t="s">
        <v>156</v>
      </c>
      <c r="C27" s="278">
        <v>2.2706122398376465</v>
      </c>
      <c r="D27" s="279">
        <v>0.17220066487789154</v>
      </c>
      <c r="E27" s="278">
        <v>1.6444077491760254</v>
      </c>
      <c r="F27" s="279">
        <v>0.11025477200746536</v>
      </c>
      <c r="G27" s="8"/>
      <c r="H27" s="283">
        <f>-(C27-E27)</f>
        <v>-0.62620449066162109</v>
      </c>
      <c r="I27" s="312">
        <f>SQRT(D27*D27+F27*F27)</f>
        <v>0.20447294132673419</v>
      </c>
      <c r="J27" s="312">
        <f>H27/I27</f>
        <v>-3.0625298711822602</v>
      </c>
      <c r="K27" s="315">
        <f>IF(J27&gt;0,(1-NORMSDIST(J27)),(NORMSDIST(J27)))</f>
        <v>1.0973728459473654E-3</v>
      </c>
      <c r="L27" s="234" t="str">
        <f>IF(K27&lt;0.05,  "Significativa","No significativa")</f>
        <v>Significativa</v>
      </c>
      <c r="M27" s="227" t="str">
        <f>IF(L27="Significativa",IF(H27&lt;0,"Disminución","Aumento"),"Sin cambio")</f>
        <v>Disminución</v>
      </c>
    </row>
    <row r="28" spans="2:13" x14ac:dyDescent="0.2">
      <c r="B28" s="59" t="s">
        <v>94</v>
      </c>
      <c r="C28" s="278">
        <v>11.788254737854004</v>
      </c>
      <c r="D28" s="279">
        <v>0.30071163177490234</v>
      </c>
      <c r="E28" s="278">
        <v>9.6840362548828125</v>
      </c>
      <c r="F28" s="279">
        <v>0.27338036894798279</v>
      </c>
      <c r="G28" s="8"/>
      <c r="H28" s="283">
        <f>-(C28-E28)</f>
        <v>-2.1042184829711914</v>
      </c>
      <c r="I28" s="312">
        <f>SQRT(D28*D28+F28*F28)</f>
        <v>0.40640412351606331</v>
      </c>
      <c r="J28" s="312">
        <f>H28/I28</f>
        <v>-5.177650425311251</v>
      </c>
      <c r="K28" s="315">
        <f>IF(J28&gt;0,(1-NORMSDIST(J28)),(NORMSDIST(J28)))</f>
        <v>1.1234887730755691E-7</v>
      </c>
      <c r="L28" s="234" t="str">
        <f>IF(K28&lt;0.05,  "Significativa","No significativa")</f>
        <v>Significativa</v>
      </c>
      <c r="M28" s="227" t="str">
        <f>IF(L28="Significativa",IF(H28&lt;0,"Disminución","Aumento"),"Sin cambio")</f>
        <v>Disminución</v>
      </c>
    </row>
    <row r="29" spans="2:13" x14ac:dyDescent="0.2">
      <c r="B29" s="225" t="s">
        <v>16</v>
      </c>
      <c r="C29" s="278"/>
      <c r="D29" s="279"/>
      <c r="E29" s="278"/>
      <c r="F29" s="279"/>
      <c r="G29" s="8"/>
      <c r="H29" s="283"/>
      <c r="I29" s="312"/>
      <c r="J29" s="312"/>
      <c r="K29" s="315"/>
      <c r="L29" s="234"/>
      <c r="M29" s="227"/>
    </row>
    <row r="30" spans="2:13" x14ac:dyDescent="0.2">
      <c r="B30" s="59" t="s">
        <v>157</v>
      </c>
      <c r="C30" s="278">
        <v>12.211999893188477</v>
      </c>
      <c r="D30" s="279">
        <v>0.48799780011177063</v>
      </c>
      <c r="E30" s="278">
        <v>8.7788152694702148</v>
      </c>
      <c r="F30" s="279">
        <v>0.46098554134368896</v>
      </c>
      <c r="G30" s="8"/>
      <c r="H30" s="283">
        <f>-(C30-E30)</f>
        <v>-3.4331846237182617</v>
      </c>
      <c r="I30" s="312">
        <f>SQRT(D30*D30+F30*F30)</f>
        <v>0.67130434397660621</v>
      </c>
      <c r="J30" s="312">
        <f>H30/I30</f>
        <v>-5.1141999221710712</v>
      </c>
      <c r="K30" s="315">
        <f>IF(J30&gt;0,(1-NORMSDIST(J30)),(NORMSDIST(J30)))</f>
        <v>1.5753676161022334E-7</v>
      </c>
      <c r="L30" s="234" t="str">
        <f>IF(K30&lt;0.05,  "Significativa","No significativa")</f>
        <v>Significativa</v>
      </c>
      <c r="M30" s="227" t="str">
        <f>IF(L30="Significativa",IF(H30&lt;0,"Disminución","Aumento"),"Sin cambio")</f>
        <v>Disminución</v>
      </c>
    </row>
    <row r="31" spans="2:13" x14ac:dyDescent="0.2">
      <c r="B31" s="59" t="s">
        <v>158</v>
      </c>
      <c r="C31" s="278">
        <v>11.653598785400391</v>
      </c>
      <c r="D31" s="279">
        <v>0.39024198055267334</v>
      </c>
      <c r="E31" s="278">
        <v>9.1182975769042969</v>
      </c>
      <c r="F31" s="279">
        <v>0.37184777855873108</v>
      </c>
      <c r="G31" s="8"/>
      <c r="H31" s="283">
        <f>-(C31-E31)</f>
        <v>-2.5353012084960937</v>
      </c>
      <c r="I31" s="312">
        <f>SQRT(D31*D31+F31*F31)</f>
        <v>0.53903578156253795</v>
      </c>
      <c r="J31" s="312">
        <f>H31/I31</f>
        <v>-4.7034005815844946</v>
      </c>
      <c r="K31" s="315">
        <f>IF(J31&gt;0,(1-NORMSDIST(J31)),(NORMSDIST(J31)))</f>
        <v>1.2793185683029297E-6</v>
      </c>
      <c r="L31" s="234" t="str">
        <f>IF(K31&lt;0.05,  "Significativa","No significativa")</f>
        <v>Significativa</v>
      </c>
      <c r="M31" s="227" t="str">
        <f>IF(L31="Significativa",IF(H31&lt;0,"Disminución","Aumento"),"Sin cambio")</f>
        <v>Disminución</v>
      </c>
    </row>
    <row r="32" spans="2:13" x14ac:dyDescent="0.2">
      <c r="B32" s="59" t="s">
        <v>159</v>
      </c>
      <c r="C32" s="278">
        <v>1.0386699438095093</v>
      </c>
      <c r="D32" s="279">
        <v>0.10460973531007767</v>
      </c>
      <c r="E32" s="278">
        <v>0.66128265857696533</v>
      </c>
      <c r="F32" s="279">
        <v>8.0820851027965546E-2</v>
      </c>
      <c r="G32" s="8"/>
      <c r="H32" s="283">
        <f>-(C32-E32)</f>
        <v>-0.37738728523254395</v>
      </c>
      <c r="I32" s="312">
        <f>SQRT(D32*D32+F32*F32)</f>
        <v>0.13219382240683228</v>
      </c>
      <c r="J32" s="312">
        <f>H32/I32</f>
        <v>-2.8548027310316972</v>
      </c>
      <c r="K32" s="315">
        <f>IF(J32&gt;0,(1-NORMSDIST(J32)),(NORMSDIST(J32)))</f>
        <v>2.1531784069841482E-3</v>
      </c>
      <c r="L32" s="234" t="str">
        <f>IF(K32&lt;0.05,  "Significativa","No significativa")</f>
        <v>Significativa</v>
      </c>
      <c r="M32" s="227" t="str">
        <f>IF(L32="Significativa",IF(H32&lt;0,"Disminución","Aumento"),"Sin cambio")</f>
        <v>Disminución</v>
      </c>
    </row>
    <row r="33" spans="1:13" ht="14.25" x14ac:dyDescent="0.2">
      <c r="B33" s="225" t="s">
        <v>190</v>
      </c>
      <c r="C33" s="278"/>
      <c r="D33" s="279"/>
      <c r="E33" s="278"/>
      <c r="F33" s="279"/>
      <c r="G33" s="8"/>
      <c r="H33" s="283"/>
      <c r="I33" s="312"/>
      <c r="J33" s="312"/>
      <c r="K33" s="315"/>
      <c r="L33" s="234"/>
      <c r="M33" s="227"/>
    </row>
    <row r="34" spans="1:13" x14ac:dyDescent="0.2">
      <c r="B34" s="59" t="s">
        <v>93</v>
      </c>
      <c r="C34" s="278">
        <v>53.907619476318359</v>
      </c>
      <c r="D34" s="279">
        <v>0.41905635595321655</v>
      </c>
      <c r="E34" s="278">
        <v>56.074142456054688</v>
      </c>
      <c r="F34" s="279">
        <v>0.44096153974533081</v>
      </c>
      <c r="G34" s="8"/>
      <c r="H34" s="283">
        <f>-(C34-E34)</f>
        <v>2.1665229797363281</v>
      </c>
      <c r="I34" s="312">
        <f>SQRT(D34*D34+F34*F34)</f>
        <v>0.60832171504834665</v>
      </c>
      <c r="J34" s="312">
        <f>H34/I34</f>
        <v>3.5614756569460004</v>
      </c>
      <c r="K34" s="315">
        <f>IF(J34&gt;0,(1-NORMSDIST(J34)),(NORMSDIST(J34)))</f>
        <v>1.8438815229326888E-4</v>
      </c>
      <c r="L34" s="234" t="str">
        <f>IF(K34&lt;0.05,  "Significativa","No significativa")</f>
        <v>Significativa</v>
      </c>
      <c r="M34" s="227" t="str">
        <f>IF(L34="Significativa",IF(H34&lt;0,"Disminución","Aumento"),"Sin cambio")</f>
        <v>Aumento</v>
      </c>
    </row>
    <row r="35" spans="1:13" x14ac:dyDescent="0.2">
      <c r="B35" s="59" t="s">
        <v>193</v>
      </c>
      <c r="C35" s="278">
        <v>24.349618911743164</v>
      </c>
      <c r="D35" s="279">
        <v>0.3241502046585083</v>
      </c>
      <c r="E35" s="278">
        <v>20.609769821166992</v>
      </c>
      <c r="F35" s="279">
        <v>0.345936119556427</v>
      </c>
      <c r="G35" s="8"/>
      <c r="H35" s="283">
        <f>-(C35-E35)</f>
        <v>-3.7398490905761719</v>
      </c>
      <c r="I35" s="312">
        <f>SQRT(D35*D35+F35*F35)</f>
        <v>0.47407294163863789</v>
      </c>
      <c r="J35" s="312">
        <f>H35/I35</f>
        <v>-7.8887630195668752</v>
      </c>
      <c r="K35" s="315">
        <f>IF(J35&gt;0,(1-NORMSDIST(J35)),(NORMSDIST(J35)))</f>
        <v>1.5259821809395675E-15</v>
      </c>
      <c r="L35" s="234" t="str">
        <f>IF(K35&lt;0.05,  "Significativa","No significativa")</f>
        <v>Significativa</v>
      </c>
      <c r="M35" s="227" t="str">
        <f>IF(L35="Significativa",IF(H35&lt;0,"Disminución","Aumento"),"Sin cambio")</f>
        <v>Disminución</v>
      </c>
    </row>
    <row r="36" spans="1:13" x14ac:dyDescent="0.2">
      <c r="B36" s="59" t="s">
        <v>194</v>
      </c>
      <c r="C36" s="278">
        <v>12.821022033691406</v>
      </c>
      <c r="D36" s="279">
        <v>0.25138348340988159</v>
      </c>
      <c r="E36" s="278">
        <v>13.649638175964355</v>
      </c>
      <c r="F36" s="279">
        <v>0.26818826794624329</v>
      </c>
      <c r="G36" s="8"/>
      <c r="H36" s="283">
        <f>-(C36-E36)</f>
        <v>0.82861614227294922</v>
      </c>
      <c r="I36" s="312">
        <f>SQRT(D36*D36+F36*F36)</f>
        <v>0.3675848239458373</v>
      </c>
      <c r="J36" s="312">
        <f>H36/I36</f>
        <v>2.2542174983672441</v>
      </c>
      <c r="K36" s="315">
        <f>IF(J36&gt;0,(1-NORMSDIST(J36)),(NORMSDIST(J36)))</f>
        <v>1.2091244247808941E-2</v>
      </c>
      <c r="L36" s="234" t="str">
        <f>IF(K36&lt;0.05,  "Significativa","No significativa")</f>
        <v>Significativa</v>
      </c>
      <c r="M36" s="227" t="str">
        <f>IF(L36="Significativa",IF(H36&lt;0,"Disminución","Aumento"),"Sin cambio")</f>
        <v>Aumento</v>
      </c>
    </row>
    <row r="37" spans="1:13" ht="13.5" thickBot="1" x14ac:dyDescent="0.25">
      <c r="A37" s="72"/>
      <c r="B37" s="171" t="s">
        <v>195</v>
      </c>
      <c r="C37" s="285">
        <v>8.9217386245727539</v>
      </c>
      <c r="D37" s="282">
        <v>0.25187832117080688</v>
      </c>
      <c r="E37" s="285">
        <v>9.6664457321166992</v>
      </c>
      <c r="F37" s="282">
        <v>0.23025435209274292</v>
      </c>
      <c r="G37" s="164"/>
      <c r="H37" s="326">
        <f>-(C37-E37)</f>
        <v>0.74470710754394531</v>
      </c>
      <c r="I37" s="314">
        <f>SQRT(D37*D37+F37*F37)</f>
        <v>0.34126200394048117</v>
      </c>
      <c r="J37" s="314">
        <f>H37/I37</f>
        <v>2.1822151278049349</v>
      </c>
      <c r="K37" s="327">
        <f>IF(J37&gt;0,(1-NORMSDIST(J37)),(NORMSDIST(J37)))</f>
        <v>1.4546829668529715E-2</v>
      </c>
      <c r="L37" s="235" t="str">
        <f>IF(K37&lt;0.05,  "Significativa","No significativa")</f>
        <v>Significativa</v>
      </c>
      <c r="M37" s="228" t="str">
        <f>IF(L37="Significativa",IF(H37&lt;0,"Disminución","Aumento"),"Sin cambio")</f>
        <v>Aumento</v>
      </c>
    </row>
    <row r="38" spans="1:13" ht="13.5" thickTop="1" x14ac:dyDescent="0.2">
      <c r="B38" s="352" t="s">
        <v>92</v>
      </c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</row>
    <row r="39" spans="1:13" x14ac:dyDescent="0.2">
      <c r="B39" s="142" t="s">
        <v>182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35"/>
      <c r="M39" s="135"/>
    </row>
    <row r="40" spans="1:13" s="11" customFormat="1" ht="12.75" customHeight="1" x14ac:dyDescent="0.2">
      <c r="B40" s="118" t="s">
        <v>204</v>
      </c>
      <c r="L40" s="10"/>
      <c r="M40" s="10"/>
    </row>
    <row r="41" spans="1:13" x14ac:dyDescent="0.2">
      <c r="B41" s="56" t="s">
        <v>161</v>
      </c>
    </row>
    <row r="42" spans="1:13" x14ac:dyDescent="0.2">
      <c r="B42" s="117"/>
    </row>
    <row r="50" ht="23.25" customHeight="1" x14ac:dyDescent="0.2"/>
    <row r="51" ht="27" customHeight="1" x14ac:dyDescent="0.2"/>
  </sheetData>
  <mergeCells count="12">
    <mergeCell ref="H7:I7"/>
    <mergeCell ref="B38:M38"/>
    <mergeCell ref="B3:M3"/>
    <mergeCell ref="B4:M4"/>
    <mergeCell ref="B5:M5"/>
    <mergeCell ref="B6:B7"/>
    <mergeCell ref="C6:D6"/>
    <mergeCell ref="E6:F6"/>
    <mergeCell ref="J6:J7"/>
    <mergeCell ref="K6:K7"/>
    <mergeCell ref="L6:L7"/>
    <mergeCell ref="M6:M7"/>
  </mergeCells>
  <printOptions horizontalCentered="1"/>
  <pageMargins left="0.94488188976377963" right="0.86614173228346458" top="0.74803149606299213" bottom="0.98425196850393704" header="0" footer="1.17"/>
  <pageSetup scale="77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CF54"/>
  <sheetViews>
    <sheetView zoomScaleNormal="100" zoomScaleSheetLayoutView="100" workbookViewId="0"/>
  </sheetViews>
  <sheetFormatPr baseColWidth="10" defaultRowHeight="12.75" x14ac:dyDescent="0.2"/>
  <cols>
    <col min="1" max="1" width="1.7109375" style="11" customWidth="1"/>
    <col min="2" max="2" width="17.42578125" style="52" bestFit="1" customWidth="1"/>
    <col min="3" max="8" width="10.7109375" style="11" customWidth="1"/>
    <col min="9" max="9" width="12.7109375" style="11" customWidth="1"/>
    <col min="10" max="10" width="11.28515625" style="11" customWidth="1"/>
    <col min="11" max="12" width="16.7109375" style="79" customWidth="1"/>
    <col min="13" max="13" width="1.7109375" style="11" customWidth="1"/>
    <col min="14" max="17" width="9.7109375" style="11" customWidth="1"/>
    <col min="18" max="18" width="9.5703125" style="11" customWidth="1"/>
    <col min="19" max="19" width="10.7109375" style="11" bestFit="1" customWidth="1"/>
    <col min="20" max="20" width="11.28515625" style="11" bestFit="1" customWidth="1"/>
    <col min="21" max="21" width="11" style="11" customWidth="1"/>
    <col min="22" max="23" width="16.7109375" style="79" customWidth="1"/>
    <col min="24" max="24" width="1.7109375" style="11" customWidth="1"/>
    <col min="25" max="28" width="9.7109375" style="11" customWidth="1"/>
    <col min="29" max="29" width="9.5703125" style="11" customWidth="1"/>
    <col min="30" max="30" width="10.7109375" style="11" bestFit="1" customWidth="1"/>
    <col min="31" max="31" width="11.28515625" style="11" bestFit="1" customWidth="1"/>
    <col min="32" max="32" width="11.28515625" style="11" customWidth="1"/>
    <col min="33" max="34" width="16.7109375" style="79" customWidth="1"/>
    <col min="35" max="35" width="1.7109375" style="11" customWidth="1"/>
    <col min="36" max="39" width="9.7109375" style="11" customWidth="1"/>
    <col min="40" max="40" width="9.5703125" style="11" customWidth="1"/>
    <col min="41" max="41" width="10.7109375" style="11" bestFit="1" customWidth="1"/>
    <col min="42" max="42" width="11.28515625" style="11" bestFit="1" customWidth="1"/>
    <col min="43" max="43" width="11" style="11" customWidth="1"/>
    <col min="44" max="45" width="16.7109375" style="79" customWidth="1"/>
    <col min="46" max="46" width="1.7109375" style="11" customWidth="1"/>
    <col min="47" max="47" width="9.7109375" style="11" customWidth="1"/>
    <col min="48" max="48" width="8.7109375" style="11" customWidth="1"/>
    <col min="49" max="49" width="9.7109375" style="11" customWidth="1"/>
    <col min="50" max="50" width="8.7109375" style="11" customWidth="1"/>
    <col min="51" max="51" width="9.7109375" style="11" customWidth="1"/>
    <col min="52" max="52" width="8.7109375" style="11" customWidth="1"/>
    <col min="53" max="53" width="9.7109375" style="11" customWidth="1"/>
    <col min="54" max="54" width="8.7109375" style="11" customWidth="1"/>
    <col min="55" max="55" width="9.7109375" style="11" customWidth="1"/>
    <col min="56" max="56" width="8.7109375" style="11" customWidth="1"/>
    <col min="57" max="57" width="9.7109375" style="11" customWidth="1"/>
    <col min="58" max="58" width="8.7109375" style="11" customWidth="1"/>
    <col min="59" max="59" width="9.7109375" style="11" customWidth="1"/>
    <col min="60" max="60" width="8.7109375" style="11" customWidth="1"/>
    <col min="61" max="61" width="9.7109375" style="11" customWidth="1"/>
    <col min="62" max="62" width="8.7109375" style="11" customWidth="1"/>
    <col min="63" max="63" width="9.7109375" style="11" customWidth="1"/>
    <col min="64" max="64" width="8.7109375" style="11" customWidth="1"/>
    <col min="65" max="65" width="9.7109375" style="11" customWidth="1"/>
    <col min="66" max="66" width="8.7109375" style="11" customWidth="1"/>
    <col min="67" max="67" width="9.7109375" style="11" customWidth="1"/>
    <col min="68" max="68" width="8.7109375" style="11" customWidth="1"/>
    <col min="69" max="69" width="9.7109375" style="11" customWidth="1"/>
    <col min="70" max="70" width="8.7109375" style="11" customWidth="1"/>
    <col min="71" max="71" width="9.7109375" style="11" customWidth="1"/>
    <col min="72" max="72" width="9.5703125" style="11" bestFit="1" customWidth="1"/>
    <col min="73" max="16384" width="11.42578125" style="11"/>
  </cols>
  <sheetData>
    <row r="6" spans="1:84" ht="15" customHeight="1" x14ac:dyDescent="0.25">
      <c r="A6" s="42"/>
      <c r="B6" s="395" t="s">
        <v>7</v>
      </c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  <c r="Q6" s="395"/>
      <c r="R6" s="395"/>
      <c r="S6" s="395"/>
      <c r="T6" s="395"/>
      <c r="U6" s="395"/>
      <c r="V6" s="395"/>
      <c r="W6" s="395"/>
      <c r="X6" s="395"/>
      <c r="Y6" s="395"/>
      <c r="Z6" s="395"/>
      <c r="AA6" s="395"/>
      <c r="AB6" s="395"/>
      <c r="AC6" s="395"/>
      <c r="AD6" s="395"/>
      <c r="AE6" s="395"/>
      <c r="AF6" s="395"/>
      <c r="AG6" s="395"/>
      <c r="AH6" s="395"/>
      <c r="AI6" s="395"/>
      <c r="AJ6" s="395"/>
      <c r="AK6" s="395"/>
      <c r="AL6" s="395"/>
      <c r="AM6" s="395"/>
      <c r="AN6" s="395"/>
      <c r="AO6" s="395"/>
      <c r="AP6" s="395"/>
      <c r="AQ6" s="395"/>
      <c r="AR6" s="395"/>
      <c r="AS6" s="395"/>
      <c r="AT6" s="395"/>
      <c r="AU6" s="395"/>
      <c r="AV6" s="395"/>
      <c r="AW6" s="395"/>
      <c r="AX6" s="395"/>
      <c r="AY6" s="395"/>
      <c r="AZ6" s="395"/>
      <c r="BA6" s="395"/>
      <c r="BB6" s="395"/>
      <c r="BC6" s="395"/>
      <c r="BD6" s="395"/>
      <c r="BE6" s="395"/>
      <c r="BF6" s="395"/>
      <c r="BG6" s="395"/>
      <c r="BH6" s="395"/>
      <c r="BI6" s="395"/>
      <c r="BJ6" s="395"/>
      <c r="BK6" s="395"/>
      <c r="BL6" s="395"/>
      <c r="BM6" s="395"/>
      <c r="BN6" s="395"/>
      <c r="BO6" s="395"/>
      <c r="BP6" s="395"/>
      <c r="BQ6" s="395"/>
      <c r="BR6" s="395"/>
      <c r="BS6" s="395"/>
      <c r="BT6" s="395"/>
    </row>
    <row r="7" spans="1:84" ht="15.75" customHeight="1" x14ac:dyDescent="0.2">
      <c r="A7" s="3"/>
      <c r="B7" s="396" t="s">
        <v>147</v>
      </c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396"/>
      <c r="AC7" s="396"/>
      <c r="AD7" s="396"/>
      <c r="AE7" s="396"/>
      <c r="AF7" s="396"/>
      <c r="AG7" s="396"/>
      <c r="AH7" s="396"/>
      <c r="AI7" s="396"/>
      <c r="AJ7" s="396"/>
      <c r="AK7" s="396"/>
      <c r="AL7" s="396"/>
      <c r="AM7" s="396"/>
      <c r="AN7" s="396"/>
      <c r="AO7" s="396"/>
      <c r="AP7" s="396"/>
      <c r="AQ7" s="396"/>
      <c r="AR7" s="396"/>
      <c r="AS7" s="396"/>
      <c r="AT7" s="396"/>
      <c r="AU7" s="396"/>
      <c r="AV7" s="396"/>
      <c r="AW7" s="396"/>
      <c r="AX7" s="396"/>
      <c r="AY7" s="396"/>
      <c r="AZ7" s="396"/>
      <c r="BA7" s="396"/>
      <c r="BB7" s="396"/>
      <c r="BC7" s="396"/>
      <c r="BD7" s="396"/>
      <c r="BE7" s="396"/>
      <c r="BF7" s="396"/>
      <c r="BG7" s="396"/>
      <c r="BH7" s="396"/>
      <c r="BI7" s="396"/>
      <c r="BJ7" s="396"/>
      <c r="BK7" s="396"/>
      <c r="BL7" s="396"/>
      <c r="BM7" s="396"/>
      <c r="BN7" s="396"/>
      <c r="BO7" s="396"/>
      <c r="BP7" s="396"/>
      <c r="BQ7" s="396"/>
      <c r="BR7" s="396"/>
      <c r="BS7" s="396"/>
      <c r="BT7" s="396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</row>
    <row r="8" spans="1:84" ht="15.75" customHeight="1" thickBot="1" x14ac:dyDescent="0.25">
      <c r="A8" s="41"/>
      <c r="B8" s="397" t="s">
        <v>209</v>
      </c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397"/>
      <c r="AJ8" s="397"/>
      <c r="AK8" s="397"/>
      <c r="AL8" s="397"/>
      <c r="AM8" s="397"/>
      <c r="AN8" s="397"/>
      <c r="AO8" s="397"/>
      <c r="AP8" s="397"/>
      <c r="AQ8" s="397"/>
      <c r="AR8" s="397"/>
      <c r="AS8" s="397"/>
      <c r="AT8" s="397"/>
      <c r="AU8" s="397"/>
      <c r="AV8" s="397"/>
      <c r="AW8" s="397"/>
      <c r="AX8" s="397"/>
      <c r="AY8" s="397"/>
      <c r="AZ8" s="397"/>
      <c r="BA8" s="397"/>
      <c r="BB8" s="397"/>
      <c r="BC8" s="397"/>
      <c r="BD8" s="397"/>
      <c r="BE8" s="397"/>
      <c r="BF8" s="397"/>
      <c r="BG8" s="397"/>
      <c r="BH8" s="397"/>
      <c r="BI8" s="397"/>
      <c r="BJ8" s="397"/>
      <c r="BK8" s="397"/>
      <c r="BL8" s="397"/>
      <c r="BM8" s="397"/>
      <c r="BN8" s="397"/>
      <c r="BO8" s="397"/>
      <c r="BP8" s="397"/>
      <c r="BQ8" s="397"/>
      <c r="BR8" s="397"/>
      <c r="BS8" s="397"/>
      <c r="BT8" s="397"/>
    </row>
    <row r="9" spans="1:84" s="74" customFormat="1" ht="17.25" customHeight="1" thickTop="1" x14ac:dyDescent="0.2">
      <c r="A9" s="185"/>
      <c r="B9" s="398" t="s">
        <v>74</v>
      </c>
      <c r="C9" s="186"/>
      <c r="D9" s="186"/>
      <c r="E9" s="186"/>
      <c r="F9" s="186"/>
      <c r="G9" s="186"/>
      <c r="H9" s="186"/>
      <c r="I9" s="389" t="s">
        <v>145</v>
      </c>
      <c r="J9" s="389" t="s">
        <v>146</v>
      </c>
      <c r="K9" s="394" t="s">
        <v>136</v>
      </c>
      <c r="L9" s="394" t="s">
        <v>86</v>
      </c>
      <c r="M9" s="186"/>
      <c r="N9" s="186"/>
      <c r="O9" s="186"/>
      <c r="P9" s="186"/>
      <c r="Q9" s="186"/>
      <c r="R9" s="186"/>
      <c r="S9" s="186"/>
      <c r="T9" s="389" t="s">
        <v>28</v>
      </c>
      <c r="U9" s="389" t="s">
        <v>146</v>
      </c>
      <c r="V9" s="389" t="s">
        <v>136</v>
      </c>
      <c r="W9" s="389" t="s">
        <v>86</v>
      </c>
      <c r="X9" s="186"/>
      <c r="Y9" s="392" t="s">
        <v>73</v>
      </c>
      <c r="Z9" s="392"/>
      <c r="AA9" s="392"/>
      <c r="AB9" s="392"/>
      <c r="AC9" s="392"/>
      <c r="AD9" s="392"/>
      <c r="AE9" s="392"/>
      <c r="AF9" s="392"/>
      <c r="AG9" s="392"/>
      <c r="AH9" s="392"/>
      <c r="AI9" s="392"/>
      <c r="AJ9" s="392"/>
      <c r="AK9" s="392"/>
      <c r="AL9" s="392"/>
      <c r="AM9" s="392"/>
      <c r="AN9" s="392"/>
      <c r="AO9" s="392"/>
      <c r="AP9" s="392"/>
      <c r="AQ9" s="392"/>
      <c r="AR9" s="392"/>
      <c r="AS9" s="392"/>
      <c r="AT9" s="187"/>
      <c r="AU9" s="401" t="s">
        <v>72</v>
      </c>
      <c r="AV9" s="401"/>
      <c r="AW9" s="401"/>
      <c r="AX9" s="401"/>
      <c r="AY9" s="401"/>
      <c r="AZ9" s="401"/>
      <c r="BA9" s="401"/>
      <c r="BB9" s="401"/>
      <c r="BC9" s="401"/>
      <c r="BD9" s="401"/>
      <c r="BE9" s="401"/>
      <c r="BF9" s="401"/>
      <c r="BG9" s="401"/>
      <c r="BH9" s="401"/>
      <c r="BI9" s="401"/>
      <c r="BJ9" s="401"/>
      <c r="BK9" s="401"/>
      <c r="BL9" s="401"/>
      <c r="BM9" s="401"/>
      <c r="BN9" s="401"/>
      <c r="BO9" s="401"/>
      <c r="BP9" s="401"/>
      <c r="BQ9" s="401"/>
      <c r="BR9" s="401"/>
      <c r="BS9" s="401"/>
      <c r="BT9" s="401"/>
    </row>
    <row r="10" spans="1:84" s="74" customFormat="1" ht="39" customHeight="1" x14ac:dyDescent="0.2">
      <c r="A10" s="40"/>
      <c r="B10" s="399"/>
      <c r="C10" s="393" t="s">
        <v>179</v>
      </c>
      <c r="D10" s="393"/>
      <c r="E10" s="393"/>
      <c r="F10" s="393"/>
      <c r="G10" s="211" t="s">
        <v>213</v>
      </c>
      <c r="H10" s="211" t="s">
        <v>29</v>
      </c>
      <c r="I10" s="364"/>
      <c r="J10" s="364"/>
      <c r="K10" s="366"/>
      <c r="L10" s="366"/>
      <c r="M10" s="39"/>
      <c r="N10" s="393" t="s">
        <v>71</v>
      </c>
      <c r="O10" s="393"/>
      <c r="P10" s="393"/>
      <c r="Q10" s="393"/>
      <c r="R10" s="211" t="s">
        <v>213</v>
      </c>
      <c r="S10" s="211" t="s">
        <v>29</v>
      </c>
      <c r="T10" s="364"/>
      <c r="U10" s="364"/>
      <c r="V10" s="364"/>
      <c r="W10" s="364"/>
      <c r="X10" s="39"/>
      <c r="Y10" s="393" t="s">
        <v>126</v>
      </c>
      <c r="Z10" s="393"/>
      <c r="AA10" s="393"/>
      <c r="AB10" s="393"/>
      <c r="AC10" s="211" t="s">
        <v>213</v>
      </c>
      <c r="AD10" s="211" t="s">
        <v>29</v>
      </c>
      <c r="AE10" s="375" t="s">
        <v>28</v>
      </c>
      <c r="AF10" s="364" t="s">
        <v>146</v>
      </c>
      <c r="AG10" s="375" t="s">
        <v>136</v>
      </c>
      <c r="AH10" s="375" t="s">
        <v>86</v>
      </c>
      <c r="AI10" s="39"/>
      <c r="AJ10" s="393" t="s">
        <v>180</v>
      </c>
      <c r="AK10" s="393"/>
      <c r="AL10" s="393"/>
      <c r="AM10" s="393"/>
      <c r="AN10" s="211" t="s">
        <v>213</v>
      </c>
      <c r="AO10" s="211" t="s">
        <v>29</v>
      </c>
      <c r="AP10" s="364" t="s">
        <v>28</v>
      </c>
      <c r="AQ10" s="364" t="s">
        <v>146</v>
      </c>
      <c r="AR10" s="366" t="s">
        <v>136</v>
      </c>
      <c r="AS10" s="366" t="s">
        <v>86</v>
      </c>
      <c r="AT10" s="38"/>
      <c r="AU10" s="368" t="s">
        <v>19</v>
      </c>
      <c r="AV10" s="368"/>
      <c r="AW10" s="368"/>
      <c r="AX10" s="368"/>
      <c r="AY10" s="368" t="s">
        <v>70</v>
      </c>
      <c r="AZ10" s="368"/>
      <c r="BA10" s="368"/>
      <c r="BB10" s="368"/>
      <c r="BC10" s="386" t="s">
        <v>69</v>
      </c>
      <c r="BD10" s="386"/>
      <c r="BE10" s="386"/>
      <c r="BF10" s="386"/>
      <c r="BG10" s="386" t="s">
        <v>196</v>
      </c>
      <c r="BH10" s="386"/>
      <c r="BI10" s="386"/>
      <c r="BJ10" s="386"/>
      <c r="BK10" s="386" t="s">
        <v>200</v>
      </c>
      <c r="BL10" s="386"/>
      <c r="BM10" s="386"/>
      <c r="BN10" s="386"/>
      <c r="BO10" s="386" t="s">
        <v>15</v>
      </c>
      <c r="BP10" s="386"/>
      <c r="BQ10" s="386"/>
      <c r="BR10" s="386"/>
      <c r="BS10" s="386" t="s">
        <v>68</v>
      </c>
      <c r="BT10" s="386"/>
      <c r="BU10" s="37"/>
    </row>
    <row r="11" spans="1:84" s="74" customFormat="1" ht="12.75" customHeight="1" x14ac:dyDescent="0.2">
      <c r="A11" s="40"/>
      <c r="B11" s="399"/>
      <c r="C11" s="391">
        <v>2008</v>
      </c>
      <c r="D11" s="391"/>
      <c r="E11" s="391">
        <v>2012</v>
      </c>
      <c r="F11" s="391"/>
      <c r="G11" s="375" t="s">
        <v>191</v>
      </c>
      <c r="H11" s="375"/>
      <c r="I11" s="364"/>
      <c r="J11" s="364"/>
      <c r="K11" s="366"/>
      <c r="L11" s="366"/>
      <c r="M11" s="39"/>
      <c r="N11" s="391">
        <v>2008</v>
      </c>
      <c r="O11" s="391"/>
      <c r="P11" s="391">
        <v>2012</v>
      </c>
      <c r="Q11" s="391"/>
      <c r="R11" s="375" t="s">
        <v>191</v>
      </c>
      <c r="S11" s="375"/>
      <c r="T11" s="364"/>
      <c r="U11" s="364"/>
      <c r="V11" s="364"/>
      <c r="W11" s="364"/>
      <c r="X11" s="39"/>
      <c r="Y11" s="391">
        <v>2008</v>
      </c>
      <c r="Z11" s="391"/>
      <c r="AA11" s="391">
        <v>2012</v>
      </c>
      <c r="AB11" s="391"/>
      <c r="AC11" s="375" t="s">
        <v>191</v>
      </c>
      <c r="AD11" s="375"/>
      <c r="AE11" s="364"/>
      <c r="AF11" s="364"/>
      <c r="AG11" s="364"/>
      <c r="AH11" s="364"/>
      <c r="AI11" s="39"/>
      <c r="AJ11" s="391">
        <v>2008</v>
      </c>
      <c r="AK11" s="391"/>
      <c r="AL11" s="391">
        <v>2012</v>
      </c>
      <c r="AM11" s="391"/>
      <c r="AN11" s="375" t="s">
        <v>191</v>
      </c>
      <c r="AO11" s="375"/>
      <c r="AP11" s="364"/>
      <c r="AQ11" s="364"/>
      <c r="AR11" s="366"/>
      <c r="AS11" s="366"/>
      <c r="AT11" s="38"/>
      <c r="AU11" s="402">
        <v>2008</v>
      </c>
      <c r="AV11" s="402"/>
      <c r="AW11" s="402">
        <v>2012</v>
      </c>
      <c r="AX11" s="402"/>
      <c r="AY11" s="402">
        <v>2008</v>
      </c>
      <c r="AZ11" s="402"/>
      <c r="BA11" s="402">
        <v>2012</v>
      </c>
      <c r="BB11" s="402"/>
      <c r="BC11" s="402">
        <v>2008</v>
      </c>
      <c r="BD11" s="402"/>
      <c r="BE11" s="402">
        <v>2012</v>
      </c>
      <c r="BF11" s="402"/>
      <c r="BG11" s="402">
        <v>2008</v>
      </c>
      <c r="BH11" s="402"/>
      <c r="BI11" s="402">
        <v>2012</v>
      </c>
      <c r="BJ11" s="402"/>
      <c r="BK11" s="402">
        <v>2008</v>
      </c>
      <c r="BL11" s="402"/>
      <c r="BM11" s="402">
        <v>2012</v>
      </c>
      <c r="BN11" s="402"/>
      <c r="BO11" s="402">
        <v>2008</v>
      </c>
      <c r="BP11" s="402"/>
      <c r="BQ11" s="402">
        <v>2012</v>
      </c>
      <c r="BR11" s="402"/>
      <c r="BS11" s="254">
        <v>2008</v>
      </c>
      <c r="BT11" s="254">
        <v>2012</v>
      </c>
      <c r="BU11" s="37"/>
    </row>
    <row r="12" spans="1:84" s="52" customFormat="1" ht="39.950000000000003" customHeight="1" thickBot="1" x14ac:dyDescent="0.25">
      <c r="A12" s="36"/>
      <c r="B12" s="400"/>
      <c r="C12" s="255" t="s">
        <v>201</v>
      </c>
      <c r="D12" s="255" t="s">
        <v>210</v>
      </c>
      <c r="E12" s="255" t="s">
        <v>201</v>
      </c>
      <c r="F12" s="255" t="s">
        <v>211</v>
      </c>
      <c r="G12" s="365"/>
      <c r="H12" s="365"/>
      <c r="I12" s="365"/>
      <c r="J12" s="365"/>
      <c r="K12" s="367"/>
      <c r="L12" s="367"/>
      <c r="M12" s="188"/>
      <c r="N12" s="255" t="s">
        <v>201</v>
      </c>
      <c r="O12" s="210" t="s">
        <v>211</v>
      </c>
      <c r="P12" s="255" t="s">
        <v>201</v>
      </c>
      <c r="Q12" s="255" t="s">
        <v>211</v>
      </c>
      <c r="R12" s="365"/>
      <c r="S12" s="365"/>
      <c r="T12" s="365"/>
      <c r="U12" s="365"/>
      <c r="V12" s="365"/>
      <c r="W12" s="365"/>
      <c r="X12" s="188"/>
      <c r="Y12" s="255" t="s">
        <v>201</v>
      </c>
      <c r="Z12" s="255" t="s">
        <v>210</v>
      </c>
      <c r="AA12" s="255" t="s">
        <v>201</v>
      </c>
      <c r="AB12" s="255" t="s">
        <v>211</v>
      </c>
      <c r="AC12" s="365"/>
      <c r="AD12" s="365"/>
      <c r="AE12" s="365"/>
      <c r="AF12" s="365"/>
      <c r="AG12" s="365"/>
      <c r="AH12" s="365"/>
      <c r="AI12" s="188"/>
      <c r="AJ12" s="255" t="s">
        <v>201</v>
      </c>
      <c r="AK12" s="255" t="s">
        <v>211</v>
      </c>
      <c r="AL12" s="255" t="s">
        <v>201</v>
      </c>
      <c r="AM12" s="255" t="s">
        <v>210</v>
      </c>
      <c r="AN12" s="365"/>
      <c r="AO12" s="365"/>
      <c r="AP12" s="365"/>
      <c r="AQ12" s="365"/>
      <c r="AR12" s="367"/>
      <c r="AS12" s="367"/>
      <c r="AT12" s="189"/>
      <c r="AU12" s="191" t="s">
        <v>77</v>
      </c>
      <c r="AV12" s="274" t="s">
        <v>205</v>
      </c>
      <c r="AW12" s="191" t="s">
        <v>77</v>
      </c>
      <c r="AX12" s="274" t="s">
        <v>205</v>
      </c>
      <c r="AY12" s="191" t="s">
        <v>77</v>
      </c>
      <c r="AZ12" s="274" t="s">
        <v>205</v>
      </c>
      <c r="BA12" s="191" t="s">
        <v>77</v>
      </c>
      <c r="BB12" s="274" t="s">
        <v>205</v>
      </c>
      <c r="BC12" s="191" t="s">
        <v>77</v>
      </c>
      <c r="BD12" s="274" t="s">
        <v>205</v>
      </c>
      <c r="BE12" s="191" t="s">
        <v>77</v>
      </c>
      <c r="BF12" s="274" t="s">
        <v>205</v>
      </c>
      <c r="BG12" s="191" t="s">
        <v>77</v>
      </c>
      <c r="BH12" s="274" t="s">
        <v>205</v>
      </c>
      <c r="BI12" s="191" t="s">
        <v>77</v>
      </c>
      <c r="BJ12" s="274" t="s">
        <v>205</v>
      </c>
      <c r="BK12" s="191" t="s">
        <v>77</v>
      </c>
      <c r="BL12" s="274" t="s">
        <v>205</v>
      </c>
      <c r="BM12" s="191" t="s">
        <v>77</v>
      </c>
      <c r="BN12" s="274" t="s">
        <v>205</v>
      </c>
      <c r="BO12" s="191" t="s">
        <v>77</v>
      </c>
      <c r="BP12" s="274" t="s">
        <v>205</v>
      </c>
      <c r="BQ12" s="191" t="s">
        <v>77</v>
      </c>
      <c r="BR12" s="274" t="s">
        <v>205</v>
      </c>
      <c r="BS12" s="191" t="s">
        <v>77</v>
      </c>
      <c r="BT12" s="191" t="s">
        <v>77</v>
      </c>
    </row>
    <row r="13" spans="1:84" x14ac:dyDescent="0.2">
      <c r="A13" s="23"/>
      <c r="B13" s="34" t="s">
        <v>67</v>
      </c>
      <c r="C13" s="296">
        <v>1.9538347721099854</v>
      </c>
      <c r="D13" s="296">
        <v>5.2736382931470871E-2</v>
      </c>
      <c r="E13" s="296">
        <v>1.826069712638855</v>
      </c>
      <c r="F13" s="296">
        <v>3.7682767957448959E-2</v>
      </c>
      <c r="G13" s="328">
        <f t="shared" ref="G13:G45" si="0">-(C13-E13)</f>
        <v>-0.12776505947113037</v>
      </c>
      <c r="H13" s="312">
        <f t="shared" ref="H13:H45" si="1">SQRT(D13*D13+F13*F13)</f>
        <v>6.4816024913825709E-2</v>
      </c>
      <c r="I13" s="312">
        <f t="shared" ref="I13:I44" si="2">G13/H13</f>
        <v>-1.9711955437100124</v>
      </c>
      <c r="J13" s="329">
        <f>IF(I13&gt;0,(1-NORMSDIST(I13)),(NORMSDIST(I13)))</f>
        <v>2.4350756725950325E-2</v>
      </c>
      <c r="K13" s="227" t="str">
        <f t="shared" ref="K13:K44" si="3">IF(J13&lt;0.05,  "Significativa","No significativa")</f>
        <v>Significativa</v>
      </c>
      <c r="L13" s="227" t="str">
        <f t="shared" ref="L13:L44" si="4">IF(K13="Significativa",IF(G13&lt;0,"Disminución","Aumento"),"Sin cambio")</f>
        <v>Disminución</v>
      </c>
      <c r="M13" s="33"/>
      <c r="N13" s="296">
        <v>0.12255804985761642</v>
      </c>
      <c r="O13" s="296">
        <v>7.7168690040707588E-3</v>
      </c>
      <c r="P13" s="296">
        <v>0.11473087966442108</v>
      </c>
      <c r="Q13" s="296">
        <v>5.1170764490962029E-3</v>
      </c>
      <c r="R13" s="311">
        <f t="shared" ref="R13:R45" si="5">-(N13-P13)</f>
        <v>-7.827170193195343E-3</v>
      </c>
      <c r="S13" s="312">
        <f t="shared" ref="S13:S45" si="6">SQRT(O13*O13+Q13*Q13)</f>
        <v>9.2592947146034315E-3</v>
      </c>
      <c r="T13" s="312">
        <f t="shared" ref="T13:T44" si="7">R13/S13</f>
        <v>-0.84533114394237907</v>
      </c>
      <c r="U13" s="329">
        <f>IF(T13&gt;0,(1-NORMSDIST(T13)),(NORMSDIST(T13)))</f>
        <v>0.19896298854240843</v>
      </c>
      <c r="V13" s="227" t="str">
        <f t="shared" ref="V13:V44" si="8">IF(U13&lt;0.05,  "Significativa","No significativa")</f>
        <v>No significativa</v>
      </c>
      <c r="W13" s="227" t="str">
        <f t="shared" ref="W13:W44" si="9">IF(V13="Significativa",IF(R13&lt;0,"Disminución","Aumento"),"Sin cambio")</f>
        <v>Sin cambio</v>
      </c>
      <c r="X13" s="33"/>
      <c r="Y13" s="296">
        <v>0.66281956434249878</v>
      </c>
      <c r="Z13" s="296">
        <v>4.3946988880634308E-3</v>
      </c>
      <c r="AA13" s="296">
        <v>0.6521725058555603</v>
      </c>
      <c r="AB13" s="296">
        <v>3.1402313616126776E-3</v>
      </c>
      <c r="AC13" s="311">
        <f t="shared" ref="AC13:AC45" si="10">-(Y13-AA13)</f>
        <v>-1.0647058486938477E-2</v>
      </c>
      <c r="AD13" s="312">
        <f t="shared" ref="AD13:AD45" si="11">SQRT(Z13*Z13+AB13*AB13)</f>
        <v>5.4013360681595965E-3</v>
      </c>
      <c r="AE13" s="312">
        <f t="shared" ref="AE13:AE44" si="12">AC13/AD13</f>
        <v>-1.9711897857461518</v>
      </c>
      <c r="AF13" s="329">
        <f>IF(AE13&gt;0,(1-NORMSDIST(AE13)),(NORMSDIST(AE13)))</f>
        <v>2.4351085904530632E-2</v>
      </c>
      <c r="AG13" s="229" t="str">
        <f t="shared" ref="AG13:AG44" si="13">IF(AF13&lt;0.05,  "Significativa","No significativa")</f>
        <v>Significativa</v>
      </c>
      <c r="AH13" s="229" t="str">
        <f t="shared" ref="AH13:AH44" si="14">IF(AG13="Significativa",IF(AC13&lt;0,"Disminución","Aumento"),"Sin cambio")</f>
        <v>Disminución</v>
      </c>
      <c r="AI13" s="33"/>
      <c r="AJ13" s="267">
        <v>0.24945980310440063</v>
      </c>
      <c r="AK13" s="267">
        <v>1.3442110270261765E-2</v>
      </c>
      <c r="AL13" s="267">
        <v>0.24585364758968353</v>
      </c>
      <c r="AM13" s="267">
        <v>9.4998246058821678E-3</v>
      </c>
      <c r="AN13" s="311">
        <f t="shared" ref="AN13:AN45" si="15">-(AJ13-AL13)</f>
        <v>-3.6061555147171021E-3</v>
      </c>
      <c r="AO13" s="312">
        <f t="shared" ref="AO13:AO45" si="16">SQRT(AK13*AK13+AM13*AM13)</f>
        <v>1.6460163913533821E-2</v>
      </c>
      <c r="AP13" s="312">
        <f t="shared" ref="AP13:AP44" si="17">AN13/AO13</f>
        <v>-0.2190838155476727</v>
      </c>
      <c r="AQ13" s="329">
        <f>IF(AP13&gt;0,(1-NORMSDIST(AP13)),(NORMSDIST(AP13)))</f>
        <v>0.41329237892875137</v>
      </c>
      <c r="AR13" s="229" t="str">
        <f t="shared" ref="AR13:AR44" si="18">IF(AQ13&lt;0.05,  "Significativa","No significativa")</f>
        <v>No significativa</v>
      </c>
      <c r="AS13" s="229" t="str">
        <f t="shared" ref="AS13:AS44" si="19">IF(AR13="Significativa",IF(AN13&lt;0,"Disminución","Aumento"),"Sin cambio")</f>
        <v>Sin cambio</v>
      </c>
      <c r="AT13" s="32"/>
      <c r="AU13" s="256">
        <v>14.157395362854004</v>
      </c>
      <c r="AV13" s="296">
        <v>0.56751585006713867</v>
      </c>
      <c r="AW13" s="256">
        <v>14.382347106933594</v>
      </c>
      <c r="AX13" s="296">
        <v>0.72005254030227661</v>
      </c>
      <c r="AY13" s="256">
        <v>14.957457542419434</v>
      </c>
      <c r="AZ13" s="296">
        <v>1.257009744644165</v>
      </c>
      <c r="BA13" s="256">
        <v>12.23409366607666</v>
      </c>
      <c r="BB13" s="296">
        <v>0.82195466756820679</v>
      </c>
      <c r="BC13" s="258">
        <v>42.829952239990234</v>
      </c>
      <c r="BD13" s="287">
        <v>1.3670469522476196</v>
      </c>
      <c r="BE13" s="256">
        <v>42.985031127929688</v>
      </c>
      <c r="BF13" s="296">
        <v>1.1909666061401367</v>
      </c>
      <c r="BG13" s="256">
        <v>7.8349647521972656</v>
      </c>
      <c r="BH13" s="287">
        <v>1.0255701541900635</v>
      </c>
      <c r="BI13" s="256">
        <v>5.7405271530151367</v>
      </c>
      <c r="BJ13" s="296">
        <v>0.97919952869415283</v>
      </c>
      <c r="BK13" s="256">
        <v>2.8853964805603027</v>
      </c>
      <c r="BL13" s="296">
        <v>0.8668174147605896</v>
      </c>
      <c r="BM13" s="256">
        <v>2.0024330615997314</v>
      </c>
      <c r="BN13" s="296">
        <v>0.55609732866287231</v>
      </c>
      <c r="BO13" s="256">
        <v>17.334835052490234</v>
      </c>
      <c r="BP13" s="296">
        <v>1.1153998374938965</v>
      </c>
      <c r="BQ13" s="256">
        <v>22.655567169189453</v>
      </c>
      <c r="BR13" s="296">
        <v>1.0427204370498657</v>
      </c>
      <c r="BS13" s="256">
        <v>100</v>
      </c>
      <c r="BT13" s="256">
        <v>100</v>
      </c>
    </row>
    <row r="14" spans="1:84" ht="13.5" customHeight="1" x14ac:dyDescent="0.2">
      <c r="A14" s="23"/>
      <c r="B14" s="34" t="s">
        <v>66</v>
      </c>
      <c r="C14" s="296">
        <v>2.1428282260894775</v>
      </c>
      <c r="D14" s="296">
        <v>6.1137694865465164E-2</v>
      </c>
      <c r="E14" s="296">
        <v>1.9112646579742432</v>
      </c>
      <c r="F14" s="296">
        <v>5.5232163518667221E-2</v>
      </c>
      <c r="G14" s="328">
        <f t="shared" si="0"/>
        <v>-0.23156356811523438</v>
      </c>
      <c r="H14" s="312">
        <f t="shared" si="1"/>
        <v>8.2391805541664878E-2</v>
      </c>
      <c r="I14" s="312">
        <f t="shared" si="2"/>
        <v>-2.8105169754792487</v>
      </c>
      <c r="J14" s="329">
        <f t="shared" ref="J14:J44" si="20">IF(I14&gt;0,(1-NORMSDIST(I14)),(NORMSDIST(I14)))</f>
        <v>2.4730989816281104E-3</v>
      </c>
      <c r="K14" s="227" t="str">
        <f t="shared" si="3"/>
        <v>Significativa</v>
      </c>
      <c r="L14" s="227" t="str">
        <f t="shared" si="4"/>
        <v>Disminución</v>
      </c>
      <c r="M14" s="33"/>
      <c r="N14" s="296">
        <v>9.2725969851016998E-2</v>
      </c>
      <c r="O14" s="296">
        <v>6.4125186763703823E-3</v>
      </c>
      <c r="P14" s="296">
        <v>9.6230193972587585E-2</v>
      </c>
      <c r="Q14" s="296">
        <v>5.9457365423440933E-3</v>
      </c>
      <c r="R14" s="311">
        <f t="shared" si="5"/>
        <v>3.5042241215705872E-3</v>
      </c>
      <c r="S14" s="312">
        <f t="shared" si="6"/>
        <v>8.7448372658251831E-3</v>
      </c>
      <c r="T14" s="312">
        <f t="shared" si="7"/>
        <v>0.40071919179846743</v>
      </c>
      <c r="U14" s="329">
        <f t="shared" ref="U14:U44" si="21">IF(T14&gt;0,(1-NORMSDIST(T14)),(NORMSDIST(T14)))</f>
        <v>0.34431343964090066</v>
      </c>
      <c r="V14" s="227" t="str">
        <f t="shared" si="8"/>
        <v>No significativa</v>
      </c>
      <c r="W14" s="227" t="str">
        <f t="shared" si="9"/>
        <v>Sin cambio</v>
      </c>
      <c r="X14" s="33"/>
      <c r="Y14" s="296">
        <v>0.67856901884078979</v>
      </c>
      <c r="Z14" s="296">
        <v>5.0948085263371468E-3</v>
      </c>
      <c r="AA14" s="296">
        <v>0.65927207469940186</v>
      </c>
      <c r="AB14" s="296">
        <v>4.6026804484426975E-3</v>
      </c>
      <c r="AC14" s="311">
        <f t="shared" si="10"/>
        <v>-1.9296944141387939E-2</v>
      </c>
      <c r="AD14" s="312">
        <f t="shared" si="11"/>
        <v>6.8659843599089537E-3</v>
      </c>
      <c r="AE14" s="312">
        <f t="shared" si="12"/>
        <v>-2.8105138505797336</v>
      </c>
      <c r="AF14" s="329">
        <f t="shared" ref="AF14:AF44" si="22">IF(AE14&gt;0,(1-NORMSDIST(AE14)),(NORMSDIST(AE14)))</f>
        <v>2.4731229976318334E-3</v>
      </c>
      <c r="AG14" s="229" t="str">
        <f t="shared" si="13"/>
        <v>Significativa</v>
      </c>
      <c r="AH14" s="229" t="str">
        <f t="shared" si="14"/>
        <v>Disminución</v>
      </c>
      <c r="AI14" s="33"/>
      <c r="AJ14" s="267">
        <v>0.17618109285831451</v>
      </c>
      <c r="AK14" s="267">
        <v>1.0565523058176041E-2</v>
      </c>
      <c r="AL14" s="267">
        <v>0.19916197657585144</v>
      </c>
      <c r="AM14" s="267">
        <v>9.8521048203110695E-3</v>
      </c>
      <c r="AN14" s="311">
        <f t="shared" si="15"/>
        <v>2.2980883717536926E-2</v>
      </c>
      <c r="AO14" s="312">
        <f t="shared" si="16"/>
        <v>1.4446253731789644E-2</v>
      </c>
      <c r="AP14" s="312">
        <f t="shared" si="17"/>
        <v>1.5907849982564295</v>
      </c>
      <c r="AQ14" s="329">
        <f t="shared" ref="AQ14:AQ44" si="23">IF(AP14&gt;0,(1-NORMSDIST(AP14)),(NORMSDIST(AP14)))</f>
        <v>5.5828985113347551E-2</v>
      </c>
      <c r="AR14" s="229" t="str">
        <f t="shared" si="18"/>
        <v>No significativa</v>
      </c>
      <c r="AS14" s="229" t="str">
        <f t="shared" si="19"/>
        <v>Sin cambio</v>
      </c>
      <c r="AT14" s="32"/>
      <c r="AU14" s="256">
        <v>13.070019721984863</v>
      </c>
      <c r="AV14" s="296">
        <v>0.77307862043380737</v>
      </c>
      <c r="AW14" s="256">
        <v>13.326544761657715</v>
      </c>
      <c r="AX14" s="296">
        <v>0.61577260494232178</v>
      </c>
      <c r="AY14" s="256">
        <v>22.439489364624023</v>
      </c>
      <c r="AZ14" s="296">
        <v>1.0480130910873413</v>
      </c>
      <c r="BA14" s="256">
        <v>14.419910430908203</v>
      </c>
      <c r="BB14" s="296">
        <v>0.9460492730140686</v>
      </c>
      <c r="BC14" s="258">
        <v>39.572345733642578</v>
      </c>
      <c r="BD14" s="287">
        <v>1.0921103954315186</v>
      </c>
      <c r="BE14" s="256">
        <v>42.518165588378906</v>
      </c>
      <c r="BF14" s="296">
        <v>1.1826010942459106</v>
      </c>
      <c r="BG14" s="256">
        <v>6.863436222076416</v>
      </c>
      <c r="BH14" s="287">
        <v>1.3617632389068604</v>
      </c>
      <c r="BI14" s="256">
        <v>9.2066736221313477</v>
      </c>
      <c r="BJ14" s="296">
        <v>1.2442194223403931</v>
      </c>
      <c r="BK14" s="256">
        <v>5.5401639938354492</v>
      </c>
      <c r="BL14" s="296">
        <v>1.2325468063354492</v>
      </c>
      <c r="BM14" s="256">
        <v>4.3179397583007812</v>
      </c>
      <c r="BN14" s="296">
        <v>0.7594800591468811</v>
      </c>
      <c r="BO14" s="256">
        <v>12.514545440673828</v>
      </c>
      <c r="BP14" s="296">
        <v>1.2268868684768677</v>
      </c>
      <c r="BQ14" s="256">
        <v>16.210763931274414</v>
      </c>
      <c r="BR14" s="296">
        <v>1.425458550453186</v>
      </c>
      <c r="BS14" s="256">
        <v>100</v>
      </c>
      <c r="BT14" s="256">
        <v>100</v>
      </c>
    </row>
    <row r="15" spans="1:84" x14ac:dyDescent="0.2">
      <c r="A15" s="23"/>
      <c r="B15" s="34" t="s">
        <v>65</v>
      </c>
      <c r="C15" s="296">
        <v>2.2411670684814453</v>
      </c>
      <c r="D15" s="296">
        <v>6.3480518758296967E-2</v>
      </c>
      <c r="E15" s="296">
        <v>2.0763552188873291</v>
      </c>
      <c r="F15" s="296">
        <v>7.2334207594394684E-2</v>
      </c>
      <c r="G15" s="328">
        <f t="shared" si="0"/>
        <v>-0.16481184959411621</v>
      </c>
      <c r="H15" s="312">
        <f t="shared" si="1"/>
        <v>9.6239357074595411E-2</v>
      </c>
      <c r="I15" s="312">
        <f t="shared" si="2"/>
        <v>-1.7125202682554297</v>
      </c>
      <c r="J15" s="329">
        <f t="shared" si="20"/>
        <v>4.3400416352802215E-2</v>
      </c>
      <c r="K15" s="227" t="str">
        <f t="shared" si="3"/>
        <v>Significativa</v>
      </c>
      <c r="L15" s="227" t="str">
        <f t="shared" si="4"/>
        <v>Disminución</v>
      </c>
      <c r="M15" s="33"/>
      <c r="N15" s="296">
        <v>7.9790465533733368E-2</v>
      </c>
      <c r="O15" s="296">
        <v>7.908795028924942E-3</v>
      </c>
      <c r="P15" s="296">
        <v>0.10419439524412155</v>
      </c>
      <c r="Q15" s="296">
        <v>6.856127642095089E-3</v>
      </c>
      <c r="R15" s="311">
        <f t="shared" si="5"/>
        <v>2.4403929710388184E-2</v>
      </c>
      <c r="S15" s="312">
        <f t="shared" si="6"/>
        <v>1.046687752169902E-2</v>
      </c>
      <c r="T15" s="312">
        <f t="shared" si="7"/>
        <v>2.3315386713751143</v>
      </c>
      <c r="U15" s="329">
        <f t="shared" si="21"/>
        <v>9.8624866995364879E-3</v>
      </c>
      <c r="V15" s="227" t="str">
        <f t="shared" si="8"/>
        <v>Significativa</v>
      </c>
      <c r="W15" s="227" t="str">
        <f t="shared" si="9"/>
        <v>Aumento</v>
      </c>
      <c r="X15" s="33"/>
      <c r="Y15" s="296">
        <v>0.6867639422416687</v>
      </c>
      <c r="Z15" s="296">
        <v>5.2900435402989388E-3</v>
      </c>
      <c r="AA15" s="296">
        <v>0.67302960157394409</v>
      </c>
      <c r="AB15" s="296">
        <v>6.0278512537479401E-3</v>
      </c>
      <c r="AC15" s="311">
        <f t="shared" si="10"/>
        <v>-1.3734340667724609E-2</v>
      </c>
      <c r="AD15" s="312">
        <f t="shared" si="11"/>
        <v>8.0199470943123526E-3</v>
      </c>
      <c r="AE15" s="312">
        <f t="shared" si="12"/>
        <v>-1.7125226022332285</v>
      </c>
      <c r="AF15" s="329">
        <f t="shared" si="22"/>
        <v>4.3400201484362085E-2</v>
      </c>
      <c r="AG15" s="229" t="str">
        <f t="shared" si="13"/>
        <v>Significativa</v>
      </c>
      <c r="AH15" s="229" t="str">
        <f t="shared" si="14"/>
        <v>Disminución</v>
      </c>
      <c r="AI15" s="33"/>
      <c r="AJ15" s="267">
        <v>0.14670179784297943</v>
      </c>
      <c r="AK15" s="267">
        <v>1.336298231035471E-2</v>
      </c>
      <c r="AL15" s="267">
        <v>0.20264136791229248</v>
      </c>
      <c r="AM15" s="267">
        <v>1.2255332432687283E-2</v>
      </c>
      <c r="AN15" s="311">
        <f t="shared" si="15"/>
        <v>5.5939570069313049E-2</v>
      </c>
      <c r="AO15" s="312">
        <f t="shared" si="16"/>
        <v>1.8131808218226048E-2</v>
      </c>
      <c r="AP15" s="312">
        <f t="shared" si="17"/>
        <v>3.085162240635368</v>
      </c>
      <c r="AQ15" s="329">
        <f t="shared" si="23"/>
        <v>1.0172057288846403E-3</v>
      </c>
      <c r="AR15" s="229" t="str">
        <f t="shared" si="18"/>
        <v>Significativa</v>
      </c>
      <c r="AS15" s="229" t="str">
        <f t="shared" si="19"/>
        <v>Aumento</v>
      </c>
      <c r="AT15" s="32"/>
      <c r="AU15" s="256">
        <v>12.575840950012207</v>
      </c>
      <c r="AV15" s="296">
        <v>0.70072942972183228</v>
      </c>
      <c r="AW15" s="256">
        <v>13.927218437194824</v>
      </c>
      <c r="AX15" s="296">
        <v>0.86848008632659912</v>
      </c>
      <c r="AY15" s="256">
        <v>16.568279266357422</v>
      </c>
      <c r="AZ15" s="296">
        <v>1.8317457437515259</v>
      </c>
      <c r="BA15" s="256">
        <v>12.186999320983887</v>
      </c>
      <c r="BB15" s="296">
        <v>0.96350067853927612</v>
      </c>
      <c r="BC15" s="258">
        <v>36.149688720703125</v>
      </c>
      <c r="BD15" s="287">
        <v>1.1451387405395508</v>
      </c>
      <c r="BE15" s="256">
        <v>37.370822906494141</v>
      </c>
      <c r="BF15" s="296">
        <v>1.4997056722640991</v>
      </c>
      <c r="BG15" s="256">
        <v>10.149613380432129</v>
      </c>
      <c r="BH15" s="287">
        <v>1.7399091720581055</v>
      </c>
      <c r="BI15" s="256">
        <v>10.07275390625</v>
      </c>
      <c r="BJ15" s="296">
        <v>1.2763546705245972</v>
      </c>
      <c r="BK15" s="256">
        <v>8.612797737121582</v>
      </c>
      <c r="BL15" s="296">
        <v>1.3970935344696045</v>
      </c>
      <c r="BM15" s="256">
        <v>5.3430519104003906</v>
      </c>
      <c r="BN15" s="296">
        <v>1.2262669801712036</v>
      </c>
      <c r="BO15" s="256">
        <v>15.943777084350586</v>
      </c>
      <c r="BP15" s="296">
        <v>1.6751018762588501</v>
      </c>
      <c r="BQ15" s="256">
        <v>21.099153518676758</v>
      </c>
      <c r="BR15" s="296">
        <v>1.1883004903793335</v>
      </c>
      <c r="BS15" s="256">
        <v>100</v>
      </c>
      <c r="BT15" s="256">
        <v>100</v>
      </c>
    </row>
    <row r="16" spans="1:84" x14ac:dyDescent="0.2">
      <c r="A16" s="23"/>
      <c r="B16" s="34" t="s">
        <v>64</v>
      </c>
      <c r="C16" s="296">
        <v>2.5989549160003662</v>
      </c>
      <c r="D16" s="296">
        <v>8.488067239522934E-2</v>
      </c>
      <c r="E16" s="296">
        <v>2.0781724452972412</v>
      </c>
      <c r="F16" s="296">
        <v>4.7657523304224014E-2</v>
      </c>
      <c r="G16" s="328">
        <f t="shared" si="0"/>
        <v>-0.520782470703125</v>
      </c>
      <c r="H16" s="312">
        <f t="shared" si="1"/>
        <v>9.734458420353391E-2</v>
      </c>
      <c r="I16" s="312">
        <f t="shared" si="2"/>
        <v>-5.3498864365606789</v>
      </c>
      <c r="J16" s="329">
        <f t="shared" si="20"/>
        <v>4.4004720678419233E-8</v>
      </c>
      <c r="K16" s="227" t="str">
        <f t="shared" si="3"/>
        <v>Significativa</v>
      </c>
      <c r="L16" s="227" t="str">
        <f t="shared" si="4"/>
        <v>Disminución</v>
      </c>
      <c r="M16" s="33"/>
      <c r="N16" s="296">
        <v>0.19728343188762665</v>
      </c>
      <c r="O16" s="296">
        <v>1.1612420901656151E-2</v>
      </c>
      <c r="P16" s="296">
        <v>0.15408830344676971</v>
      </c>
      <c r="Q16" s="296">
        <v>8.1672128289937973E-3</v>
      </c>
      <c r="R16" s="311">
        <f t="shared" si="5"/>
        <v>-4.3195128440856934E-2</v>
      </c>
      <c r="S16" s="312">
        <f t="shared" si="6"/>
        <v>1.4196889961935379E-2</v>
      </c>
      <c r="T16" s="312">
        <f t="shared" si="7"/>
        <v>-3.0425768289161548</v>
      </c>
      <c r="U16" s="329">
        <f t="shared" si="21"/>
        <v>1.1728096574678863E-3</v>
      </c>
      <c r="V16" s="227" t="str">
        <f t="shared" si="8"/>
        <v>Significativa</v>
      </c>
      <c r="W16" s="227" t="str">
        <f t="shared" si="9"/>
        <v>Disminución</v>
      </c>
      <c r="X16" s="33"/>
      <c r="Y16" s="296">
        <v>0.7165796160697937</v>
      </c>
      <c r="Z16" s="296">
        <v>7.0733898319303989E-3</v>
      </c>
      <c r="AA16" s="296">
        <v>0.67318105697631836</v>
      </c>
      <c r="AB16" s="296">
        <v>3.9714607410132885E-3</v>
      </c>
      <c r="AC16" s="311">
        <f t="shared" si="10"/>
        <v>-4.3398559093475342E-2</v>
      </c>
      <c r="AD16" s="312">
        <f t="shared" si="11"/>
        <v>8.1120493176426254E-3</v>
      </c>
      <c r="AE16" s="312">
        <f t="shared" si="12"/>
        <v>-5.3498884676513567</v>
      </c>
      <c r="AF16" s="329">
        <f t="shared" si="22"/>
        <v>4.4004226818280474E-8</v>
      </c>
      <c r="AG16" s="229" t="str">
        <f t="shared" si="13"/>
        <v>Significativa</v>
      </c>
      <c r="AH16" s="229" t="str">
        <f t="shared" si="14"/>
        <v>Disminución</v>
      </c>
      <c r="AI16" s="33"/>
      <c r="AJ16" s="267">
        <v>0.32636797428131104</v>
      </c>
      <c r="AK16" s="267">
        <v>1.4218175783753395E-2</v>
      </c>
      <c r="AL16" s="267">
        <v>0.29948234558105469</v>
      </c>
      <c r="AM16" s="267">
        <v>1.2545584701001644E-2</v>
      </c>
      <c r="AN16" s="311">
        <f t="shared" si="15"/>
        <v>-2.6885628700256348E-2</v>
      </c>
      <c r="AO16" s="312">
        <f t="shared" si="16"/>
        <v>1.8961756725254072E-2</v>
      </c>
      <c r="AP16" s="312">
        <f t="shared" si="17"/>
        <v>-1.4178870180550796</v>
      </c>
      <c r="AQ16" s="329">
        <f t="shared" si="23"/>
        <v>7.8111876565965715E-2</v>
      </c>
      <c r="AR16" s="229" t="str">
        <f t="shared" si="18"/>
        <v>No significativa</v>
      </c>
      <c r="AS16" s="229" t="str">
        <f t="shared" si="19"/>
        <v>Sin cambio</v>
      </c>
      <c r="AT16" s="32"/>
      <c r="AU16" s="256">
        <v>12.221919059753418</v>
      </c>
      <c r="AV16" s="296">
        <v>0.44799894094467163</v>
      </c>
      <c r="AW16" s="256">
        <v>13.686232566833496</v>
      </c>
      <c r="AX16" s="296">
        <v>0.59022921323776245</v>
      </c>
      <c r="AY16" s="256">
        <v>11.878195762634277</v>
      </c>
      <c r="AZ16" s="296">
        <v>0.94270080327987671</v>
      </c>
      <c r="BA16" s="256">
        <v>7.1983771324157715</v>
      </c>
      <c r="BB16" s="296">
        <v>0.66057354211807251</v>
      </c>
      <c r="BC16" s="258">
        <v>33.488544464111328</v>
      </c>
      <c r="BD16" s="287">
        <v>0.98705887794494629</v>
      </c>
      <c r="BE16" s="256">
        <v>42.306373596191406</v>
      </c>
      <c r="BF16" s="296">
        <v>0.97812926769256592</v>
      </c>
      <c r="BG16" s="256">
        <v>15.317092895507813</v>
      </c>
      <c r="BH16" s="287">
        <v>0.90870082378387451</v>
      </c>
      <c r="BI16" s="256">
        <v>13.589710235595703</v>
      </c>
      <c r="BJ16" s="296">
        <v>0.92740011215209961</v>
      </c>
      <c r="BK16" s="256">
        <v>15.159976959228516</v>
      </c>
      <c r="BL16" s="296">
        <v>1.2764128446578979</v>
      </c>
      <c r="BM16" s="256">
        <v>9.1422548294067383</v>
      </c>
      <c r="BN16" s="296">
        <v>1.4283889532089233</v>
      </c>
      <c r="BO16" s="256">
        <v>11.934270858764648</v>
      </c>
      <c r="BP16" s="296">
        <v>0.9016844630241394</v>
      </c>
      <c r="BQ16" s="256">
        <v>14.077049255371094</v>
      </c>
      <c r="BR16" s="296">
        <v>1.1294291019439697</v>
      </c>
      <c r="BS16" s="256">
        <v>100</v>
      </c>
      <c r="BT16" s="256">
        <v>100</v>
      </c>
    </row>
    <row r="17" spans="1:72" x14ac:dyDescent="0.2">
      <c r="A17" s="23"/>
      <c r="B17" s="34" t="s">
        <v>63</v>
      </c>
      <c r="C17" s="296">
        <v>1.9446327686309814</v>
      </c>
      <c r="D17" s="296">
        <v>5.158914253115654E-2</v>
      </c>
      <c r="E17" s="296">
        <v>1.9591432809829712</v>
      </c>
      <c r="F17" s="296">
        <v>6.6217914223670959E-2</v>
      </c>
      <c r="G17" s="328">
        <f t="shared" si="0"/>
        <v>1.4510512351989746E-2</v>
      </c>
      <c r="H17" s="312">
        <f t="shared" si="1"/>
        <v>8.3941954892850987E-2</v>
      </c>
      <c r="I17" s="312">
        <f t="shared" si="2"/>
        <v>0.17286364572414253</v>
      </c>
      <c r="J17" s="329">
        <f t="shared" si="20"/>
        <v>0.43137930395829316</v>
      </c>
      <c r="K17" s="227" t="str">
        <f t="shared" si="3"/>
        <v>No significativa</v>
      </c>
      <c r="L17" s="227" t="str">
        <f t="shared" si="4"/>
        <v>Sin cambio</v>
      </c>
      <c r="M17" s="33"/>
      <c r="N17" s="296">
        <v>0.10603576898574829</v>
      </c>
      <c r="O17" s="296">
        <v>6.0217007994651794E-3</v>
      </c>
      <c r="P17" s="296">
        <v>9.1184943914413452E-2</v>
      </c>
      <c r="Q17" s="296">
        <v>5.8081382885575294E-3</v>
      </c>
      <c r="R17" s="311">
        <f t="shared" si="5"/>
        <v>-1.4850825071334839E-2</v>
      </c>
      <c r="S17" s="312">
        <f t="shared" si="6"/>
        <v>8.3663224236989325E-3</v>
      </c>
      <c r="T17" s="312">
        <f t="shared" si="7"/>
        <v>-1.7750720471001125</v>
      </c>
      <c r="U17" s="329">
        <f t="shared" si="21"/>
        <v>3.7942995890667831E-2</v>
      </c>
      <c r="V17" s="227" t="str">
        <f t="shared" si="8"/>
        <v>Significativa</v>
      </c>
      <c r="W17" s="227" t="str">
        <f t="shared" si="9"/>
        <v>Disminución</v>
      </c>
      <c r="X17" s="33"/>
      <c r="Y17" s="296">
        <v>0.66205275058746338</v>
      </c>
      <c r="Z17" s="296">
        <v>4.2990958318114281E-3</v>
      </c>
      <c r="AA17" s="296">
        <v>0.66326195001602173</v>
      </c>
      <c r="AB17" s="296">
        <v>5.5181602947413921E-3</v>
      </c>
      <c r="AC17" s="311">
        <f t="shared" si="10"/>
        <v>1.2091994285583496E-3</v>
      </c>
      <c r="AD17" s="312">
        <f t="shared" si="11"/>
        <v>6.9951639015507563E-3</v>
      </c>
      <c r="AE17" s="312">
        <f t="shared" si="12"/>
        <v>0.17286220102580904</v>
      </c>
      <c r="AF17" s="329">
        <f t="shared" si="22"/>
        <v>0.43137987176240433</v>
      </c>
      <c r="AG17" s="229" t="str">
        <f t="shared" si="13"/>
        <v>No significativa</v>
      </c>
      <c r="AH17" s="229" t="str">
        <f t="shared" si="14"/>
        <v>Sin cambio</v>
      </c>
      <c r="AI17" s="33"/>
      <c r="AJ17" s="267">
        <v>0.21660007536411285</v>
      </c>
      <c r="AK17" s="267">
        <v>1.0460145771503448E-2</v>
      </c>
      <c r="AL17" s="267">
        <v>0.18522228300571442</v>
      </c>
      <c r="AM17" s="267">
        <v>9.6138091757893562E-3</v>
      </c>
      <c r="AN17" s="311">
        <f t="shared" si="15"/>
        <v>-3.1377792358398438E-2</v>
      </c>
      <c r="AO17" s="312">
        <f t="shared" si="16"/>
        <v>1.4207039678609795E-2</v>
      </c>
      <c r="AP17" s="312">
        <f t="shared" si="17"/>
        <v>-2.2086087649660775</v>
      </c>
      <c r="AQ17" s="329">
        <f t="shared" si="23"/>
        <v>1.360093258610638E-2</v>
      </c>
      <c r="AR17" s="229" t="str">
        <f t="shared" si="18"/>
        <v>Significativa</v>
      </c>
      <c r="AS17" s="229" t="str">
        <f t="shared" si="19"/>
        <v>Disminución</v>
      </c>
      <c r="AT17" s="32"/>
      <c r="AU17" s="256">
        <v>12.11192512512207</v>
      </c>
      <c r="AV17" s="296">
        <v>0.83036583662033081</v>
      </c>
      <c r="AW17" s="256">
        <v>12.391739845275879</v>
      </c>
      <c r="AX17" s="296">
        <v>0.71695399284362793</v>
      </c>
      <c r="AY17" s="256">
        <v>21.827693939208984</v>
      </c>
      <c r="AZ17" s="296">
        <v>0.89230424165725708</v>
      </c>
      <c r="BA17" s="256">
        <v>15.37199592590332</v>
      </c>
      <c r="BB17" s="296">
        <v>1.0914046764373779</v>
      </c>
      <c r="BC17" s="258">
        <v>37.638698577880859</v>
      </c>
      <c r="BD17" s="287">
        <v>1.0807887315750122</v>
      </c>
      <c r="BE17" s="256">
        <v>35.821689605712891</v>
      </c>
      <c r="BF17" s="296">
        <v>1.1183526515960693</v>
      </c>
      <c r="BG17" s="256">
        <v>5.9506220817565918</v>
      </c>
      <c r="BH17" s="287">
        <v>1.0757763385772705</v>
      </c>
      <c r="BI17" s="256">
        <v>7.1719503402709961</v>
      </c>
      <c r="BJ17" s="296">
        <v>1.3455842733383179</v>
      </c>
      <c r="BK17" s="256">
        <v>4.7239809036254883</v>
      </c>
      <c r="BL17" s="296">
        <v>0.93250453472137451</v>
      </c>
      <c r="BM17" s="256">
        <v>5.6411433219909668</v>
      </c>
      <c r="BN17" s="296">
        <v>1.1509933471679687</v>
      </c>
      <c r="BO17" s="256">
        <v>17.747077941894531</v>
      </c>
      <c r="BP17" s="296">
        <v>1.3317173719406128</v>
      </c>
      <c r="BQ17" s="256">
        <v>23.601480484008789</v>
      </c>
      <c r="BR17" s="296">
        <v>1.4940429925918579</v>
      </c>
      <c r="BS17" s="256">
        <v>100</v>
      </c>
      <c r="BT17" s="256">
        <v>100</v>
      </c>
    </row>
    <row r="18" spans="1:72" x14ac:dyDescent="0.2">
      <c r="A18" s="23"/>
      <c r="B18" s="34" t="s">
        <v>62</v>
      </c>
      <c r="C18" s="296">
        <v>1.9117034673690796</v>
      </c>
      <c r="D18" s="296">
        <v>6.6984072327613831E-2</v>
      </c>
      <c r="E18" s="296">
        <v>1.9827530384063721</v>
      </c>
      <c r="F18" s="296">
        <v>6.0633853077888489E-2</v>
      </c>
      <c r="G18" s="328">
        <f t="shared" si="0"/>
        <v>7.104957103729248E-2</v>
      </c>
      <c r="H18" s="312">
        <f t="shared" si="1"/>
        <v>9.0351148773338621E-2</v>
      </c>
      <c r="I18" s="312">
        <f t="shared" si="2"/>
        <v>0.78637152932645649</v>
      </c>
      <c r="J18" s="329">
        <f t="shared" si="20"/>
        <v>0.2158249289992874</v>
      </c>
      <c r="K18" s="227" t="str">
        <f t="shared" si="3"/>
        <v>No significativa</v>
      </c>
      <c r="L18" s="227" t="str">
        <f t="shared" si="4"/>
        <v>Sin cambio</v>
      </c>
      <c r="M18" s="33"/>
      <c r="N18" s="296">
        <v>8.7334275245666504E-2</v>
      </c>
      <c r="O18" s="296">
        <v>7.5455140322446823E-3</v>
      </c>
      <c r="P18" s="296">
        <v>0.11320433765649796</v>
      </c>
      <c r="Q18" s="296">
        <v>7.4815661646425724E-3</v>
      </c>
      <c r="R18" s="311">
        <f t="shared" si="5"/>
        <v>2.5870062410831451E-2</v>
      </c>
      <c r="S18" s="312">
        <f t="shared" si="6"/>
        <v>1.0625846520947212E-2</v>
      </c>
      <c r="T18" s="312">
        <f t="shared" si="7"/>
        <v>2.4346354297356569</v>
      </c>
      <c r="U18" s="329">
        <f t="shared" si="21"/>
        <v>7.4534001709026798E-3</v>
      </c>
      <c r="V18" s="227" t="str">
        <f t="shared" si="8"/>
        <v>Significativa</v>
      </c>
      <c r="W18" s="227" t="str">
        <f t="shared" si="9"/>
        <v>Aumento</v>
      </c>
      <c r="X18" s="33"/>
      <c r="Y18" s="296">
        <v>0.65930861234664917</v>
      </c>
      <c r="Z18" s="296">
        <v>5.582006648182869E-3</v>
      </c>
      <c r="AA18" s="296">
        <v>0.6652294397354126</v>
      </c>
      <c r="AB18" s="296">
        <v>5.0528217107057571E-3</v>
      </c>
      <c r="AC18" s="311">
        <f t="shared" si="10"/>
        <v>5.9208273887634277E-3</v>
      </c>
      <c r="AD18" s="312">
        <f t="shared" si="11"/>
        <v>7.5292632747525302E-3</v>
      </c>
      <c r="AE18" s="312">
        <f t="shared" si="12"/>
        <v>0.7863753959324834</v>
      </c>
      <c r="AF18" s="329">
        <f t="shared" si="22"/>
        <v>0.21582379670379426</v>
      </c>
      <c r="AG18" s="229" t="str">
        <f t="shared" si="13"/>
        <v>No significativa</v>
      </c>
      <c r="AH18" s="229" t="str">
        <f t="shared" si="14"/>
        <v>Sin cambio</v>
      </c>
      <c r="AI18" s="33"/>
      <c r="AJ18" s="267">
        <v>0.18071916699409485</v>
      </c>
      <c r="AK18" s="267">
        <v>1.2847657315433025E-2</v>
      </c>
      <c r="AL18" s="267">
        <v>0.22788572311401367</v>
      </c>
      <c r="AM18" s="267">
        <v>1.1718817986547947E-2</v>
      </c>
      <c r="AN18" s="311">
        <f t="shared" si="15"/>
        <v>4.7166556119918823E-2</v>
      </c>
      <c r="AO18" s="312">
        <f t="shared" si="16"/>
        <v>1.7389450638149537E-2</v>
      </c>
      <c r="AP18" s="312">
        <f t="shared" si="17"/>
        <v>2.7123660834025034</v>
      </c>
      <c r="AQ18" s="329">
        <f t="shared" si="23"/>
        <v>3.3402384314988876E-3</v>
      </c>
      <c r="AR18" s="229" t="str">
        <f t="shared" si="18"/>
        <v>Significativa</v>
      </c>
      <c r="AS18" s="229" t="str">
        <f t="shared" si="19"/>
        <v>Aumento</v>
      </c>
      <c r="AT18" s="32"/>
      <c r="AU18" s="256">
        <v>15.830620765686035</v>
      </c>
      <c r="AV18" s="296">
        <v>0.8688170313835144</v>
      </c>
      <c r="AW18" s="256">
        <v>15.671995162963867</v>
      </c>
      <c r="AX18" s="296">
        <v>0.70986378192901611</v>
      </c>
      <c r="AY18" s="256">
        <v>10.309433937072754</v>
      </c>
      <c r="AZ18" s="296">
        <v>1.1037915945053101</v>
      </c>
      <c r="BA18" s="256">
        <v>10.148292541503906</v>
      </c>
      <c r="BB18" s="296">
        <v>0.80531764030456543</v>
      </c>
      <c r="BC18" s="258">
        <v>43.909500122070313</v>
      </c>
      <c r="BD18" s="287">
        <v>1.6039395332336426</v>
      </c>
      <c r="BE18" s="256">
        <v>39.756221771240234</v>
      </c>
      <c r="BF18" s="296">
        <v>1.1491531133651733</v>
      </c>
      <c r="BG18" s="256">
        <v>12.9344482421875</v>
      </c>
      <c r="BH18" s="287">
        <v>1.7344087362289429</v>
      </c>
      <c r="BI18" s="256">
        <v>10.044902801513672</v>
      </c>
      <c r="BJ18" s="296">
        <v>1.1698141098022461</v>
      </c>
      <c r="BK18" s="256">
        <v>3.1067047119140625</v>
      </c>
      <c r="BL18" s="296">
        <v>0.7657274603843689</v>
      </c>
      <c r="BM18" s="256">
        <v>2.812265157699585</v>
      </c>
      <c r="BN18" s="296">
        <v>0.49625864624977112</v>
      </c>
      <c r="BO18" s="256">
        <v>13.909290313720703</v>
      </c>
      <c r="BP18" s="296">
        <v>1.673801064491272</v>
      </c>
      <c r="BQ18" s="256">
        <v>21.566324234008789</v>
      </c>
      <c r="BR18" s="296">
        <v>1.3045371770858765</v>
      </c>
      <c r="BS18" s="256">
        <v>100</v>
      </c>
      <c r="BT18" s="256">
        <v>100</v>
      </c>
    </row>
    <row r="19" spans="1:72" x14ac:dyDescent="0.2">
      <c r="A19" s="23"/>
      <c r="B19" s="34" t="s">
        <v>61</v>
      </c>
      <c r="C19" s="296">
        <v>3.1419768333435059</v>
      </c>
      <c r="D19" s="296">
        <v>7.7008850872516632E-2</v>
      </c>
      <c r="E19" s="296">
        <v>2.6615326404571533</v>
      </c>
      <c r="F19" s="296">
        <v>8.4218569099903107E-2</v>
      </c>
      <c r="G19" s="328">
        <f t="shared" si="0"/>
        <v>-0.48044419288635254</v>
      </c>
      <c r="H19" s="312">
        <f t="shared" si="1"/>
        <v>0.11411893135646101</v>
      </c>
      <c r="I19" s="312">
        <f t="shared" si="2"/>
        <v>-4.2100305985659894</v>
      </c>
      <c r="J19" s="329">
        <f t="shared" si="20"/>
        <v>1.2766805219601592E-5</v>
      </c>
      <c r="K19" s="227" t="str">
        <f t="shared" si="3"/>
        <v>Significativa</v>
      </c>
      <c r="L19" s="227" t="str">
        <f t="shared" si="4"/>
        <v>Disminución</v>
      </c>
      <c r="M19" s="33"/>
      <c r="N19" s="296">
        <v>0.40282976627349854</v>
      </c>
      <c r="O19" s="296">
        <v>1.6629774123430252E-2</v>
      </c>
      <c r="P19" s="296">
        <v>0.33081650733947754</v>
      </c>
      <c r="Q19" s="296">
        <v>1.5106366015970707E-2</v>
      </c>
      <c r="R19" s="311">
        <f t="shared" si="5"/>
        <v>-7.2013258934020996E-2</v>
      </c>
      <c r="S19" s="312">
        <f t="shared" si="6"/>
        <v>2.246667936310983E-2</v>
      </c>
      <c r="T19" s="312">
        <f t="shared" si="7"/>
        <v>-3.2053361233376743</v>
      </c>
      <c r="U19" s="329">
        <f t="shared" si="21"/>
        <v>6.7452420928647988E-4</v>
      </c>
      <c r="V19" s="227" t="str">
        <f t="shared" si="8"/>
        <v>Significativa</v>
      </c>
      <c r="W19" s="227" t="str">
        <f t="shared" si="9"/>
        <v>Disminución</v>
      </c>
      <c r="X19" s="33"/>
      <c r="Y19" s="296">
        <v>0.76183140277862549</v>
      </c>
      <c r="Z19" s="296">
        <v>6.4174039289355278E-3</v>
      </c>
      <c r="AA19" s="296">
        <v>0.72179436683654785</v>
      </c>
      <c r="AB19" s="296">
        <v>7.0182145573198795E-3</v>
      </c>
      <c r="AC19" s="311">
        <f t="shared" si="10"/>
        <v>-4.0037035942077637E-2</v>
      </c>
      <c r="AD19" s="312">
        <f t="shared" si="11"/>
        <v>9.5099110805356019E-3</v>
      </c>
      <c r="AE19" s="312">
        <f t="shared" si="12"/>
        <v>-4.210032628383181</v>
      </c>
      <c r="AF19" s="329">
        <f t="shared" si="22"/>
        <v>1.2766690517922018E-5</v>
      </c>
      <c r="AG19" s="229" t="str">
        <f t="shared" si="13"/>
        <v>Significativa</v>
      </c>
      <c r="AH19" s="229" t="str">
        <f t="shared" si="14"/>
        <v>Disminución</v>
      </c>
      <c r="AI19" s="33"/>
      <c r="AJ19" s="267">
        <v>0.58604192733764648</v>
      </c>
      <c r="AK19" s="267">
        <v>1.6866439953446388E-2</v>
      </c>
      <c r="AL19" s="267">
        <v>0.53829473257064819</v>
      </c>
      <c r="AM19" s="267">
        <v>1.486600935459137E-2</v>
      </c>
      <c r="AN19" s="311">
        <f t="shared" si="15"/>
        <v>-4.7747194766998291E-2</v>
      </c>
      <c r="AO19" s="312">
        <f t="shared" si="16"/>
        <v>2.2482771867232267E-2</v>
      </c>
      <c r="AP19" s="312">
        <f t="shared" si="17"/>
        <v>-2.1237236693482577</v>
      </c>
      <c r="AQ19" s="329">
        <f t="shared" si="23"/>
        <v>1.6846628483680709E-2</v>
      </c>
      <c r="AR19" s="229" t="str">
        <f t="shared" si="18"/>
        <v>Significativa</v>
      </c>
      <c r="AS19" s="229" t="str">
        <f t="shared" si="19"/>
        <v>Disminución</v>
      </c>
      <c r="AT19" s="32"/>
      <c r="AU19" s="256">
        <v>13.707179069519043</v>
      </c>
      <c r="AV19" s="296">
        <v>0.41773495078086853</v>
      </c>
      <c r="AW19" s="256">
        <v>14.499366760253906</v>
      </c>
      <c r="AX19" s="296">
        <v>0.43419593572616577</v>
      </c>
      <c r="AY19" s="256">
        <v>18.215911865234375</v>
      </c>
      <c r="AZ19" s="296">
        <v>0.86072415113449097</v>
      </c>
      <c r="BA19" s="256">
        <v>10.171586990356445</v>
      </c>
      <c r="BB19" s="296">
        <v>0.5303463339805603</v>
      </c>
      <c r="BC19" s="258">
        <v>29.964262008666992</v>
      </c>
      <c r="BD19" s="287">
        <v>0.6814303994178772</v>
      </c>
      <c r="BE19" s="256">
        <v>34.921977996826172</v>
      </c>
      <c r="BF19" s="296">
        <v>1.0758590698242187</v>
      </c>
      <c r="BG19" s="256">
        <v>14.871026992797852</v>
      </c>
      <c r="BH19" s="287">
        <v>0.8433760404586792</v>
      </c>
      <c r="BI19" s="256">
        <v>13.516788482666016</v>
      </c>
      <c r="BJ19" s="296">
        <v>0.65548831224441528</v>
      </c>
      <c r="BK19" s="256">
        <v>13.217256546020508</v>
      </c>
      <c r="BL19" s="296">
        <v>1.0053402185440063</v>
      </c>
      <c r="BM19" s="256">
        <v>15.628105163574219</v>
      </c>
      <c r="BN19" s="296">
        <v>1.3268774747848511</v>
      </c>
      <c r="BO19" s="256">
        <v>10.024360656738281</v>
      </c>
      <c r="BP19" s="296">
        <v>0.9884493350982666</v>
      </c>
      <c r="BQ19" s="256">
        <v>11.262174606323242</v>
      </c>
      <c r="BR19" s="296">
        <v>0.86951637268066406</v>
      </c>
      <c r="BS19" s="256">
        <v>100</v>
      </c>
      <c r="BT19" s="256">
        <v>100</v>
      </c>
    </row>
    <row r="20" spans="1:72" x14ac:dyDescent="0.2">
      <c r="A20" s="23"/>
      <c r="B20" s="34" t="s">
        <v>60</v>
      </c>
      <c r="C20" s="296">
        <v>2.5764322280883789</v>
      </c>
      <c r="D20" s="296">
        <v>0.14227458834648132</v>
      </c>
      <c r="E20" s="296">
        <v>1.8497127294540405</v>
      </c>
      <c r="F20" s="296">
        <v>5.0933349877595901E-2</v>
      </c>
      <c r="G20" s="328">
        <f t="shared" si="0"/>
        <v>-0.72671949863433838</v>
      </c>
      <c r="H20" s="312">
        <f t="shared" si="1"/>
        <v>0.15111672514620716</v>
      </c>
      <c r="I20" s="312">
        <f t="shared" si="2"/>
        <v>-4.8089944903929656</v>
      </c>
      <c r="J20" s="329">
        <f t="shared" si="20"/>
        <v>7.5845693415517016E-7</v>
      </c>
      <c r="K20" s="227" t="str">
        <f t="shared" si="3"/>
        <v>Significativa</v>
      </c>
      <c r="L20" s="227" t="str">
        <f t="shared" si="4"/>
        <v>Disminución</v>
      </c>
      <c r="M20" s="33"/>
      <c r="N20" s="296">
        <v>0.13771587610244751</v>
      </c>
      <c r="O20" s="296">
        <v>1.4193445444107056E-2</v>
      </c>
      <c r="P20" s="296">
        <v>0.10868450254201889</v>
      </c>
      <c r="Q20" s="296">
        <v>7.2125615552067757E-3</v>
      </c>
      <c r="R20" s="311">
        <f t="shared" si="5"/>
        <v>-2.9031373560428619E-2</v>
      </c>
      <c r="S20" s="312">
        <f t="shared" si="6"/>
        <v>1.592089626128159E-2</v>
      </c>
      <c r="T20" s="312">
        <f t="shared" si="7"/>
        <v>-1.8234760835060972</v>
      </c>
      <c r="U20" s="329">
        <f t="shared" si="21"/>
        <v>3.4115658082280231E-2</v>
      </c>
      <c r="V20" s="227" t="str">
        <f t="shared" si="8"/>
        <v>Significativa</v>
      </c>
      <c r="W20" s="227" t="str">
        <f t="shared" si="9"/>
        <v>Disminución</v>
      </c>
      <c r="X20" s="33"/>
      <c r="Y20" s="296">
        <v>0.71470266580581665</v>
      </c>
      <c r="Z20" s="296">
        <v>1.1856216005980968E-2</v>
      </c>
      <c r="AA20" s="296">
        <v>0.65414273738861084</v>
      </c>
      <c r="AB20" s="296">
        <v>4.2444462887942791E-3</v>
      </c>
      <c r="AC20" s="311">
        <f t="shared" si="10"/>
        <v>-6.0559928417205811E-2</v>
      </c>
      <c r="AD20" s="312">
        <f t="shared" si="11"/>
        <v>1.2593060878076419E-2</v>
      </c>
      <c r="AE20" s="312">
        <f t="shared" si="12"/>
        <v>-4.8089919522771574</v>
      </c>
      <c r="AF20" s="329">
        <f t="shared" si="22"/>
        <v>7.5846656322009808E-7</v>
      </c>
      <c r="AG20" s="229" t="str">
        <f t="shared" si="13"/>
        <v>Significativa</v>
      </c>
      <c r="AH20" s="229" t="str">
        <f t="shared" si="14"/>
        <v>Disminución</v>
      </c>
      <c r="AI20" s="33"/>
      <c r="AJ20" s="267">
        <v>0.22921442985534668</v>
      </c>
      <c r="AK20" s="267">
        <v>1.6321653500199318E-2</v>
      </c>
      <c r="AL20" s="267">
        <v>0.23061475157737732</v>
      </c>
      <c r="AM20" s="267">
        <v>1.2617327272891998E-2</v>
      </c>
      <c r="AN20" s="311">
        <f t="shared" si="15"/>
        <v>1.4003217220306396E-3</v>
      </c>
      <c r="AO20" s="312">
        <f t="shared" si="16"/>
        <v>2.0629913244893515E-2</v>
      </c>
      <c r="AP20" s="312">
        <f t="shared" si="17"/>
        <v>6.7878216714132758E-2</v>
      </c>
      <c r="AQ20" s="329">
        <f t="shared" si="23"/>
        <v>0.47294128964772497</v>
      </c>
      <c r="AR20" s="229" t="str">
        <f t="shared" si="18"/>
        <v>No significativa</v>
      </c>
      <c r="AS20" s="229" t="str">
        <f t="shared" si="19"/>
        <v>Sin cambio</v>
      </c>
      <c r="AT20" s="32"/>
      <c r="AU20" s="256">
        <v>12.526798248291016</v>
      </c>
      <c r="AV20" s="296">
        <v>0.59858042001724243</v>
      </c>
      <c r="AW20" s="256">
        <v>15.012577056884766</v>
      </c>
      <c r="AX20" s="296">
        <v>0.7216152548789978</v>
      </c>
      <c r="AY20" s="256">
        <v>17.885129928588867</v>
      </c>
      <c r="AZ20" s="296">
        <v>1.4629507064819336</v>
      </c>
      <c r="BA20" s="256">
        <v>11.152791976928711</v>
      </c>
      <c r="BB20" s="296">
        <v>0.87629842758178711</v>
      </c>
      <c r="BC20" s="258">
        <v>33.109886169433594</v>
      </c>
      <c r="BD20" s="287">
        <v>1.6641653776168823</v>
      </c>
      <c r="BE20" s="256">
        <v>42.042381286621094</v>
      </c>
      <c r="BF20" s="296">
        <v>1.3394743204116821</v>
      </c>
      <c r="BG20" s="256">
        <v>10.692851066589355</v>
      </c>
      <c r="BH20" s="287">
        <v>1.5339232683181763</v>
      </c>
      <c r="BI20" s="256">
        <v>6.0463962554931641</v>
      </c>
      <c r="BJ20" s="296">
        <v>1.0416195392608643</v>
      </c>
      <c r="BK20" s="256">
        <v>10.815252304077148</v>
      </c>
      <c r="BL20" s="296">
        <v>1.3171553611755371</v>
      </c>
      <c r="BM20" s="256">
        <v>4.1344928741455078</v>
      </c>
      <c r="BN20" s="296">
        <v>0.87847411632537842</v>
      </c>
      <c r="BO20" s="256">
        <v>14.970083236694336</v>
      </c>
      <c r="BP20" s="296">
        <v>1.0682693719863892</v>
      </c>
      <c r="BQ20" s="256">
        <v>21.611360549926758</v>
      </c>
      <c r="BR20" s="296">
        <v>1.1575474739074707</v>
      </c>
      <c r="BS20" s="256">
        <v>100</v>
      </c>
      <c r="BT20" s="256">
        <v>100</v>
      </c>
    </row>
    <row r="21" spans="1:72" x14ac:dyDescent="0.2">
      <c r="A21" s="23"/>
      <c r="B21" s="34" t="s">
        <v>59</v>
      </c>
      <c r="C21" s="296">
        <v>2.1747069358825684</v>
      </c>
      <c r="D21" s="296">
        <v>4.8339907079935074E-2</v>
      </c>
      <c r="E21" s="296">
        <v>1.9433197975158691</v>
      </c>
      <c r="F21" s="296">
        <v>6.117628887295723E-2</v>
      </c>
      <c r="G21" s="328">
        <f t="shared" si="0"/>
        <v>-0.23138713836669922</v>
      </c>
      <c r="H21" s="312">
        <f t="shared" si="1"/>
        <v>7.7969769377395665E-2</v>
      </c>
      <c r="I21" s="312">
        <f t="shared" si="2"/>
        <v>-2.9676519529860381</v>
      </c>
      <c r="J21" s="329">
        <f t="shared" si="20"/>
        <v>1.5004195723263803E-3</v>
      </c>
      <c r="K21" s="227" t="str">
        <f t="shared" si="3"/>
        <v>Significativa</v>
      </c>
      <c r="L21" s="227" t="str">
        <f t="shared" si="4"/>
        <v>Disminución</v>
      </c>
      <c r="M21" s="33"/>
      <c r="N21" s="296">
        <v>0.10008469223976135</v>
      </c>
      <c r="O21" s="296">
        <v>5.0040595233440399E-3</v>
      </c>
      <c r="P21" s="296">
        <v>9.3621857464313507E-2</v>
      </c>
      <c r="Q21" s="296">
        <v>6.1159483157098293E-3</v>
      </c>
      <c r="R21" s="311">
        <f t="shared" si="5"/>
        <v>-6.4628347754478455E-3</v>
      </c>
      <c r="S21" s="312">
        <f t="shared" si="6"/>
        <v>7.9022424357649314E-3</v>
      </c>
      <c r="T21" s="312">
        <f t="shared" si="7"/>
        <v>-0.81784820296041039</v>
      </c>
      <c r="U21" s="329">
        <f t="shared" si="21"/>
        <v>0.20672193493409677</v>
      </c>
      <c r="V21" s="227" t="str">
        <f t="shared" si="8"/>
        <v>No significativa</v>
      </c>
      <c r="W21" s="227" t="str">
        <f t="shared" si="9"/>
        <v>Sin cambio</v>
      </c>
      <c r="X21" s="33"/>
      <c r="Y21" s="296">
        <v>0.68122559785842896</v>
      </c>
      <c r="Z21" s="296">
        <v>4.0283259004354477E-3</v>
      </c>
      <c r="AA21" s="296">
        <v>0.66194331645965576</v>
      </c>
      <c r="AB21" s="296">
        <v>5.098024383187294E-3</v>
      </c>
      <c r="AC21" s="311">
        <f t="shared" si="10"/>
        <v>-1.9282281398773193E-2</v>
      </c>
      <c r="AD21" s="312">
        <f t="shared" si="11"/>
        <v>6.4974812174943032E-3</v>
      </c>
      <c r="AE21" s="312">
        <f t="shared" si="12"/>
        <v>-2.9676548116608847</v>
      </c>
      <c r="AF21" s="329">
        <f t="shared" si="22"/>
        <v>1.5004056193670511E-3</v>
      </c>
      <c r="AG21" s="229" t="str">
        <f t="shared" si="13"/>
        <v>Significativa</v>
      </c>
      <c r="AH21" s="229" t="str">
        <f t="shared" si="14"/>
        <v>Disminución</v>
      </c>
      <c r="AI21" s="33"/>
      <c r="AJ21" s="267">
        <v>0.18810880184173584</v>
      </c>
      <c r="AK21" s="267">
        <v>7.8405849635601044E-3</v>
      </c>
      <c r="AL21" s="267">
        <v>0.19133967161178589</v>
      </c>
      <c r="AM21" s="267">
        <v>1.0308079421520233E-2</v>
      </c>
      <c r="AN21" s="311">
        <f t="shared" si="15"/>
        <v>3.2308697700500488E-3</v>
      </c>
      <c r="AO21" s="312">
        <f t="shared" si="16"/>
        <v>1.2951110914943696E-2</v>
      </c>
      <c r="AP21" s="312">
        <f t="shared" si="17"/>
        <v>0.24946661265344394</v>
      </c>
      <c r="AQ21" s="329">
        <f t="shared" si="23"/>
        <v>0.4014999319397109</v>
      </c>
      <c r="AR21" s="229" t="str">
        <f t="shared" si="18"/>
        <v>No significativa</v>
      </c>
      <c r="AS21" s="229" t="str">
        <f t="shared" si="19"/>
        <v>Sin cambio</v>
      </c>
      <c r="AT21" s="32"/>
      <c r="AU21" s="256">
        <v>8.2975273132324219</v>
      </c>
      <c r="AV21" s="296">
        <v>0.42796066403388977</v>
      </c>
      <c r="AW21" s="256">
        <v>8.5724878311157227</v>
      </c>
      <c r="AX21" s="296">
        <v>0.58147281408309937</v>
      </c>
      <c r="AY21" s="256">
        <v>26.745075225830078</v>
      </c>
      <c r="AZ21" s="296">
        <v>0.78840988874435425</v>
      </c>
      <c r="BA21" s="256">
        <v>16.895820617675781</v>
      </c>
      <c r="BB21" s="296">
        <v>1.1808116436004639</v>
      </c>
      <c r="BC21" s="258">
        <v>39.641006469726562</v>
      </c>
      <c r="BD21" s="287">
        <v>0.85463261604309082</v>
      </c>
      <c r="BE21" s="256">
        <v>44.316471099853516</v>
      </c>
      <c r="BF21" s="296">
        <v>1.3621839284896851</v>
      </c>
      <c r="BG21" s="256">
        <v>7.4418706893920898</v>
      </c>
      <c r="BH21" s="287">
        <v>0.83682119846343994</v>
      </c>
      <c r="BI21" s="256">
        <v>8.9770421981811523</v>
      </c>
      <c r="BJ21" s="296">
        <v>1.0819276571273804</v>
      </c>
      <c r="BK21" s="256">
        <v>3.0061473846435547</v>
      </c>
      <c r="BL21" s="296">
        <v>0.73199588060379028</v>
      </c>
      <c r="BM21" s="256">
        <v>3.7278852462768555</v>
      </c>
      <c r="BN21" s="296">
        <v>1.1182625293731689</v>
      </c>
      <c r="BO21" s="256">
        <v>14.868373870849609</v>
      </c>
      <c r="BP21" s="296">
        <v>0.93578344583511353</v>
      </c>
      <c r="BQ21" s="256">
        <v>17.510293960571289</v>
      </c>
      <c r="BR21" s="296">
        <v>1.2368768453598022</v>
      </c>
      <c r="BS21" s="256">
        <v>100</v>
      </c>
      <c r="BT21" s="256">
        <v>100</v>
      </c>
    </row>
    <row r="22" spans="1:72" x14ac:dyDescent="0.2">
      <c r="A22" s="23"/>
      <c r="B22" s="34" t="s">
        <v>58</v>
      </c>
      <c r="C22" s="296">
        <v>2.484097957611084</v>
      </c>
      <c r="D22" s="296">
        <v>9.4943873584270477E-2</v>
      </c>
      <c r="E22" s="296">
        <v>1.9745668172836304</v>
      </c>
      <c r="F22" s="296">
        <v>4.7343634068965912E-2</v>
      </c>
      <c r="G22" s="328">
        <f t="shared" si="0"/>
        <v>-0.50953114032745361</v>
      </c>
      <c r="H22" s="312">
        <f t="shared" si="1"/>
        <v>0.10609316103332053</v>
      </c>
      <c r="I22" s="312">
        <f t="shared" si="2"/>
        <v>-4.8026765850385571</v>
      </c>
      <c r="J22" s="329">
        <f t="shared" si="20"/>
        <v>7.8279322989842587E-7</v>
      </c>
      <c r="K22" s="227" t="str">
        <f t="shared" si="3"/>
        <v>Significativa</v>
      </c>
      <c r="L22" s="227" t="str">
        <f t="shared" si="4"/>
        <v>Disminución</v>
      </c>
      <c r="M22" s="33"/>
      <c r="N22" s="296">
        <v>0.20054054260253906</v>
      </c>
      <c r="O22" s="296">
        <v>1.4307694509625435E-2</v>
      </c>
      <c r="P22" s="296">
        <v>0.16445975005626678</v>
      </c>
      <c r="Q22" s="296">
        <v>7.2259353473782539E-3</v>
      </c>
      <c r="R22" s="311">
        <f t="shared" si="5"/>
        <v>-3.6080792546272278E-2</v>
      </c>
      <c r="S22" s="312">
        <f t="shared" si="6"/>
        <v>1.6028857221438347E-2</v>
      </c>
      <c r="T22" s="312">
        <f t="shared" si="7"/>
        <v>-2.2509897023734653</v>
      </c>
      <c r="U22" s="329">
        <f t="shared" si="21"/>
        <v>1.2193094800960359E-2</v>
      </c>
      <c r="V22" s="227" t="str">
        <f t="shared" si="8"/>
        <v>Significativa</v>
      </c>
      <c r="W22" s="227" t="str">
        <f t="shared" si="9"/>
        <v>Disminución</v>
      </c>
      <c r="X22" s="33"/>
      <c r="Y22" s="296">
        <v>0.70700818300247192</v>
      </c>
      <c r="Z22" s="296">
        <v>7.9119894653558731E-3</v>
      </c>
      <c r="AA22" s="296">
        <v>0.66454720497131348</v>
      </c>
      <c r="AB22" s="296">
        <v>3.9453031495213509E-3</v>
      </c>
      <c r="AC22" s="311">
        <f t="shared" si="10"/>
        <v>-4.2460978031158447E-2</v>
      </c>
      <c r="AD22" s="312">
        <f t="shared" si="11"/>
        <v>8.8410968913096646E-3</v>
      </c>
      <c r="AE22" s="312">
        <f t="shared" si="12"/>
        <v>-4.8026821279263849</v>
      </c>
      <c r="AF22" s="329">
        <f t="shared" si="22"/>
        <v>7.827715535190911E-7</v>
      </c>
      <c r="AG22" s="229" t="str">
        <f t="shared" si="13"/>
        <v>Significativa</v>
      </c>
      <c r="AH22" s="229" t="str">
        <f t="shared" si="14"/>
        <v>Disminución</v>
      </c>
      <c r="AI22" s="33"/>
      <c r="AJ22" s="267">
        <v>0.34245944023132324</v>
      </c>
      <c r="AK22" s="267">
        <v>1.8426015973091125E-2</v>
      </c>
      <c r="AL22" s="267">
        <v>0.33209696412086487</v>
      </c>
      <c r="AM22" s="267">
        <v>1.0643184185028076E-2</v>
      </c>
      <c r="AN22" s="311">
        <f t="shared" si="15"/>
        <v>-1.0362476110458374E-2</v>
      </c>
      <c r="AO22" s="312">
        <f t="shared" si="16"/>
        <v>2.1278990442148354E-2</v>
      </c>
      <c r="AP22" s="312">
        <f t="shared" si="17"/>
        <v>-0.48698156703585443</v>
      </c>
      <c r="AQ22" s="329">
        <f t="shared" si="23"/>
        <v>0.31313569687844345</v>
      </c>
      <c r="AR22" s="229" t="str">
        <f t="shared" si="18"/>
        <v>No significativa</v>
      </c>
      <c r="AS22" s="229" t="str">
        <f t="shared" si="19"/>
        <v>Sin cambio</v>
      </c>
      <c r="AT22" s="32"/>
      <c r="AU22" s="256">
        <v>11.795668601989746</v>
      </c>
      <c r="AV22" s="296">
        <v>0.74415421485900879</v>
      </c>
      <c r="AW22" s="256">
        <v>11.76332950592041</v>
      </c>
      <c r="AX22" s="296">
        <v>0.57690680027008057</v>
      </c>
      <c r="AY22" s="256">
        <v>21.369838714599609</v>
      </c>
      <c r="AZ22" s="296">
        <v>0.91868042945861816</v>
      </c>
      <c r="BA22" s="256">
        <v>12.415502548217773</v>
      </c>
      <c r="BB22" s="296">
        <v>0.76241886615753174</v>
      </c>
      <c r="BC22" s="258">
        <v>33.713645935058594</v>
      </c>
      <c r="BD22" s="287">
        <v>1.2137064933776855</v>
      </c>
      <c r="BE22" s="256">
        <v>42.142379760742188</v>
      </c>
      <c r="BF22" s="296">
        <v>1.326687216758728</v>
      </c>
      <c r="BG22" s="256">
        <v>7.7686080932617187</v>
      </c>
      <c r="BH22" s="287">
        <v>0.83945196866989136</v>
      </c>
      <c r="BI22" s="256">
        <v>7.3755941390991211</v>
      </c>
      <c r="BJ22" s="296">
        <v>0.88944470882415771</v>
      </c>
      <c r="BK22" s="256">
        <v>11.130180358886719</v>
      </c>
      <c r="BL22" s="296">
        <v>1.5649746656417847</v>
      </c>
      <c r="BM22" s="256">
        <v>8.9971351623535156</v>
      </c>
      <c r="BN22" s="296">
        <v>1.3560678958892822</v>
      </c>
      <c r="BO22" s="256">
        <v>14.222058296203613</v>
      </c>
      <c r="BP22" s="296">
        <v>0.9757346510887146</v>
      </c>
      <c r="BQ22" s="256">
        <v>17.306058883666992</v>
      </c>
      <c r="BR22" s="296">
        <v>1.2778686285018921</v>
      </c>
      <c r="BS22" s="256">
        <v>100</v>
      </c>
      <c r="BT22" s="256">
        <v>100</v>
      </c>
    </row>
    <row r="23" spans="1:72" x14ac:dyDescent="0.2">
      <c r="A23" s="23"/>
      <c r="B23" s="34" t="s">
        <v>57</v>
      </c>
      <c r="C23" s="296">
        <v>2.5427024364471436</v>
      </c>
      <c r="D23" s="296">
        <v>6.5833471715450287E-2</v>
      </c>
      <c r="E23" s="296">
        <v>2.1417315006256104</v>
      </c>
      <c r="F23" s="296">
        <v>6.308949738740921E-2</v>
      </c>
      <c r="G23" s="328">
        <f t="shared" si="0"/>
        <v>-0.4009709358215332</v>
      </c>
      <c r="H23" s="312">
        <f t="shared" si="1"/>
        <v>9.1182951688925415E-2</v>
      </c>
      <c r="I23" s="312">
        <f t="shared" si="2"/>
        <v>-4.3974331648032505</v>
      </c>
      <c r="J23" s="329">
        <f t="shared" si="20"/>
        <v>5.4769299564280649E-6</v>
      </c>
      <c r="K23" s="227" t="str">
        <f t="shared" si="3"/>
        <v>Significativa</v>
      </c>
      <c r="L23" s="227" t="str">
        <f t="shared" si="4"/>
        <v>Disminución</v>
      </c>
      <c r="M23" s="33"/>
      <c r="N23" s="296">
        <v>0.18671257793903351</v>
      </c>
      <c r="O23" s="296">
        <v>1.0905243456363678E-2</v>
      </c>
      <c r="P23" s="296">
        <v>0.15834891796112061</v>
      </c>
      <c r="Q23" s="296">
        <v>8.6170881986618042E-3</v>
      </c>
      <c r="R23" s="311">
        <f t="shared" si="5"/>
        <v>-2.8363659977912903E-2</v>
      </c>
      <c r="S23" s="312">
        <f t="shared" si="6"/>
        <v>1.3898868438332646E-2</v>
      </c>
      <c r="T23" s="312">
        <f t="shared" si="7"/>
        <v>-2.0407172068545387</v>
      </c>
      <c r="U23" s="329">
        <f t="shared" si="21"/>
        <v>2.0639472020890788E-2</v>
      </c>
      <c r="V23" s="227" t="str">
        <f t="shared" si="8"/>
        <v>Significativa</v>
      </c>
      <c r="W23" s="227" t="str">
        <f t="shared" si="9"/>
        <v>Disminución</v>
      </c>
      <c r="X23" s="33"/>
      <c r="Y23" s="296">
        <v>0.71189188957214355</v>
      </c>
      <c r="Z23" s="296">
        <v>5.4861227981746197E-3</v>
      </c>
      <c r="AA23" s="296">
        <v>0.67847764492034912</v>
      </c>
      <c r="AB23" s="296">
        <v>5.2574584260582924E-3</v>
      </c>
      <c r="AC23" s="311">
        <f t="shared" si="10"/>
        <v>-3.3414244651794434E-2</v>
      </c>
      <c r="AD23" s="312">
        <f t="shared" si="11"/>
        <v>7.5985796342726225E-3</v>
      </c>
      <c r="AE23" s="312">
        <f t="shared" si="12"/>
        <v>-4.3974329756422996</v>
      </c>
      <c r="AF23" s="329">
        <f t="shared" si="22"/>
        <v>5.4769347281449907E-6</v>
      </c>
      <c r="AG23" s="229" t="str">
        <f t="shared" si="13"/>
        <v>Significativa</v>
      </c>
      <c r="AH23" s="229" t="str">
        <f t="shared" si="14"/>
        <v>Disminución</v>
      </c>
      <c r="AI23" s="33"/>
      <c r="AJ23" s="267">
        <v>0.31364858150482178</v>
      </c>
      <c r="AK23" s="267">
        <v>1.5145412646234035E-2</v>
      </c>
      <c r="AL23" s="267">
        <v>0.30097946524620056</v>
      </c>
      <c r="AM23" s="267">
        <v>1.2216033414006233E-2</v>
      </c>
      <c r="AN23" s="311">
        <f t="shared" si="15"/>
        <v>-1.2669116258621216E-2</v>
      </c>
      <c r="AO23" s="312">
        <f t="shared" si="16"/>
        <v>1.9458031673240297E-2</v>
      </c>
      <c r="AP23" s="312">
        <f t="shared" si="17"/>
        <v>-0.65109958043929217</v>
      </c>
      <c r="AQ23" s="329">
        <f t="shared" si="23"/>
        <v>0.2574911036700489</v>
      </c>
      <c r="AR23" s="229" t="str">
        <f t="shared" si="18"/>
        <v>No significativa</v>
      </c>
      <c r="AS23" s="229" t="str">
        <f t="shared" si="19"/>
        <v>Sin cambio</v>
      </c>
      <c r="AT23" s="32"/>
      <c r="AU23" s="256">
        <v>13.078864097595215</v>
      </c>
      <c r="AV23" s="296">
        <v>0.43643051385879517</v>
      </c>
      <c r="AW23" s="256">
        <v>15.435111999511719</v>
      </c>
      <c r="AX23" s="296">
        <v>0.61311173439025879</v>
      </c>
      <c r="AY23" s="256">
        <v>17.295536041259766</v>
      </c>
      <c r="AZ23" s="296">
        <v>0.78562796115875244</v>
      </c>
      <c r="BA23" s="256">
        <v>9.9776201248168945</v>
      </c>
      <c r="BB23" s="296">
        <v>0.76997923851013184</v>
      </c>
      <c r="BC23" s="258">
        <v>34.356288909912109</v>
      </c>
      <c r="BD23" s="287">
        <v>0.86069929599761963</v>
      </c>
      <c r="BE23" s="256">
        <v>39.341350555419922</v>
      </c>
      <c r="BF23" s="296">
        <v>1.0745233297348022</v>
      </c>
      <c r="BG23" s="256">
        <v>8.874445915222168</v>
      </c>
      <c r="BH23" s="287">
        <v>0.71703672409057617</v>
      </c>
      <c r="BI23" s="256">
        <v>7.2839317321777344</v>
      </c>
      <c r="BJ23" s="296">
        <v>0.84267884492874146</v>
      </c>
      <c r="BK23" s="256">
        <v>9.190521240234375</v>
      </c>
      <c r="BL23" s="296">
        <v>1.2149604558944702</v>
      </c>
      <c r="BM23" s="256">
        <v>7.8980503082275391</v>
      </c>
      <c r="BN23" s="296">
        <v>1.4697744846343994</v>
      </c>
      <c r="BO23" s="256">
        <v>17.204347610473633</v>
      </c>
      <c r="BP23" s="296">
        <v>0.90404683351516724</v>
      </c>
      <c r="BQ23" s="256">
        <v>20.063934326171875</v>
      </c>
      <c r="BR23" s="296">
        <v>1.1759283542633057</v>
      </c>
      <c r="BS23" s="256">
        <v>100</v>
      </c>
      <c r="BT23" s="256">
        <v>100</v>
      </c>
    </row>
    <row r="24" spans="1:72" x14ac:dyDescent="0.2">
      <c r="A24" s="23"/>
      <c r="B24" s="34" t="s">
        <v>56</v>
      </c>
      <c r="C24" s="296">
        <v>3.4113600254058838</v>
      </c>
      <c r="D24" s="296">
        <v>7.5489267706871033E-2</v>
      </c>
      <c r="E24" s="296">
        <v>2.8643145561218262</v>
      </c>
      <c r="F24" s="296">
        <v>6.3915833830833435E-2</v>
      </c>
      <c r="G24" s="328">
        <f t="shared" si="0"/>
        <v>-0.54704546928405762</v>
      </c>
      <c r="H24" s="312">
        <f t="shared" si="1"/>
        <v>9.8913413414007473E-2</v>
      </c>
      <c r="I24" s="312">
        <f t="shared" si="2"/>
        <v>-5.5305488952683195</v>
      </c>
      <c r="J24" s="329">
        <f t="shared" si="20"/>
        <v>1.5961514916461232E-8</v>
      </c>
      <c r="K24" s="227" t="str">
        <f t="shared" si="3"/>
        <v>Significativa</v>
      </c>
      <c r="L24" s="227" t="str">
        <f t="shared" si="4"/>
        <v>Disminución</v>
      </c>
      <c r="M24" s="33"/>
      <c r="N24" s="296">
        <v>0.38849115371704102</v>
      </c>
      <c r="O24" s="296">
        <v>1.5396572649478912E-2</v>
      </c>
      <c r="P24" s="296">
        <v>0.33170822262763977</v>
      </c>
      <c r="Q24" s="296">
        <v>1.2607796117663383E-2</v>
      </c>
      <c r="R24" s="311">
        <f t="shared" si="5"/>
        <v>-5.6782931089401245E-2</v>
      </c>
      <c r="S24" s="312">
        <f t="shared" si="6"/>
        <v>1.9900024429513899E-2</v>
      </c>
      <c r="T24" s="312">
        <f t="shared" si="7"/>
        <v>-2.8534101196974406</v>
      </c>
      <c r="U24" s="329">
        <f t="shared" si="21"/>
        <v>2.162638064906428E-3</v>
      </c>
      <c r="V24" s="227" t="str">
        <f t="shared" si="8"/>
        <v>Significativa</v>
      </c>
      <c r="W24" s="227" t="str">
        <f t="shared" si="9"/>
        <v>Disminución</v>
      </c>
      <c r="X24" s="33"/>
      <c r="Y24" s="296">
        <v>0.78428000211715698</v>
      </c>
      <c r="Z24" s="296">
        <v>6.2907719984650612E-3</v>
      </c>
      <c r="AA24" s="296">
        <v>0.73869287967681885</v>
      </c>
      <c r="AB24" s="296">
        <v>5.3263190202414989E-3</v>
      </c>
      <c r="AC24" s="311">
        <f t="shared" si="10"/>
        <v>-4.5587122440338135E-2</v>
      </c>
      <c r="AD24" s="312">
        <f t="shared" si="11"/>
        <v>8.2427839133425336E-3</v>
      </c>
      <c r="AE24" s="312">
        <f t="shared" si="12"/>
        <v>-5.5305492561252994</v>
      </c>
      <c r="AF24" s="329">
        <f t="shared" si="22"/>
        <v>1.5961482079091488E-8</v>
      </c>
      <c r="AG24" s="229" t="str">
        <f t="shared" si="13"/>
        <v>Significativa</v>
      </c>
      <c r="AH24" s="229" t="str">
        <f t="shared" si="14"/>
        <v>Disminución</v>
      </c>
      <c r="AI24" s="33"/>
      <c r="AJ24" s="267">
        <v>0.53589040040969849</v>
      </c>
      <c r="AK24" s="267">
        <v>1.5817640349268913E-2</v>
      </c>
      <c r="AL24" s="267">
        <v>0.51327568292617798</v>
      </c>
      <c r="AM24" s="267">
        <v>1.4930395409464836E-2</v>
      </c>
      <c r="AN24" s="311">
        <f t="shared" si="15"/>
        <v>-2.2614717483520508E-2</v>
      </c>
      <c r="AO24" s="312">
        <f t="shared" si="16"/>
        <v>2.1751194295987257E-2</v>
      </c>
      <c r="AP24" s="312">
        <f t="shared" si="17"/>
        <v>-1.0397000355834509</v>
      </c>
      <c r="AQ24" s="329">
        <f t="shared" si="23"/>
        <v>0.14923964203548148</v>
      </c>
      <c r="AR24" s="229" t="str">
        <f t="shared" si="18"/>
        <v>No significativa</v>
      </c>
      <c r="AS24" s="229" t="str">
        <f t="shared" si="19"/>
        <v>Sin cambio</v>
      </c>
      <c r="AT24" s="32"/>
      <c r="AU24" s="256">
        <v>9.6273288726806641</v>
      </c>
      <c r="AV24" s="296">
        <v>0.37225654721260071</v>
      </c>
      <c r="AW24" s="256">
        <v>10.96729850769043</v>
      </c>
      <c r="AX24" s="296">
        <v>0.43299371004104614</v>
      </c>
      <c r="AY24" s="256">
        <v>18.72502326965332</v>
      </c>
      <c r="AZ24" s="296">
        <v>0.68534684181213379</v>
      </c>
      <c r="BA24" s="256">
        <v>9.73162841796875</v>
      </c>
      <c r="BB24" s="296">
        <v>0.55511397123336792</v>
      </c>
      <c r="BC24" s="258">
        <v>26.998086929321289</v>
      </c>
      <c r="BD24" s="287">
        <v>0.57223790884017944</v>
      </c>
      <c r="BE24" s="256">
        <v>31.473478317260742</v>
      </c>
      <c r="BF24" s="296">
        <v>0.71348142623901367</v>
      </c>
      <c r="BG24" s="256">
        <v>16.326766967773438</v>
      </c>
      <c r="BH24" s="287">
        <v>0.63093072175979614</v>
      </c>
      <c r="BI24" s="256">
        <v>14.090975761413574</v>
      </c>
      <c r="BJ24" s="296">
        <v>0.73869627714157104</v>
      </c>
      <c r="BK24" s="256">
        <v>16.211334228515625</v>
      </c>
      <c r="BL24" s="296">
        <v>0.82791894674301147</v>
      </c>
      <c r="BM24" s="256">
        <v>17.419271469116211</v>
      </c>
      <c r="BN24" s="296">
        <v>1.0446070432662964</v>
      </c>
      <c r="BO24" s="256">
        <v>12.111461639404297</v>
      </c>
      <c r="BP24" s="296">
        <v>0.58114224672317505</v>
      </c>
      <c r="BQ24" s="256">
        <v>16.317346572875977</v>
      </c>
      <c r="BR24" s="296">
        <v>0.89454203844070435</v>
      </c>
      <c r="BS24" s="256">
        <v>100</v>
      </c>
      <c r="BT24" s="256">
        <v>100</v>
      </c>
    </row>
    <row r="25" spans="1:72" x14ac:dyDescent="0.2">
      <c r="A25" s="23"/>
      <c r="B25" s="34" t="s">
        <v>55</v>
      </c>
      <c r="C25" s="296">
        <v>2.7643029689788818</v>
      </c>
      <c r="D25" s="296">
        <v>8.1177152693271637E-2</v>
      </c>
      <c r="E25" s="296">
        <v>2.1241822242736816</v>
      </c>
      <c r="F25" s="296">
        <v>5.259714275598526E-2</v>
      </c>
      <c r="G25" s="328">
        <f t="shared" si="0"/>
        <v>-0.6401207447052002</v>
      </c>
      <c r="H25" s="312">
        <f t="shared" si="1"/>
        <v>9.6727398111808166E-2</v>
      </c>
      <c r="I25" s="312">
        <f t="shared" si="2"/>
        <v>-6.6177810754847171</v>
      </c>
      <c r="J25" s="329">
        <f t="shared" si="20"/>
        <v>1.8231523790002813E-11</v>
      </c>
      <c r="K25" s="227" t="str">
        <f t="shared" si="3"/>
        <v>Significativa</v>
      </c>
      <c r="L25" s="227" t="str">
        <f t="shared" si="4"/>
        <v>Disminución</v>
      </c>
      <c r="M25" s="33"/>
      <c r="N25" s="296">
        <v>0.25423195958137512</v>
      </c>
      <c r="O25" s="296">
        <v>1.6894320026040077E-2</v>
      </c>
      <c r="P25" s="296">
        <v>0.18653056025505066</v>
      </c>
      <c r="Q25" s="296">
        <v>9.4788633286952972E-3</v>
      </c>
      <c r="R25" s="311">
        <f t="shared" si="5"/>
        <v>-6.7701399326324463E-2</v>
      </c>
      <c r="S25" s="312">
        <f t="shared" si="6"/>
        <v>1.9371806811610097E-2</v>
      </c>
      <c r="T25" s="312">
        <f t="shared" si="7"/>
        <v>-3.4948417555841518</v>
      </c>
      <c r="U25" s="329">
        <f t="shared" si="21"/>
        <v>2.3717144989680801E-4</v>
      </c>
      <c r="V25" s="227" t="str">
        <f t="shared" si="8"/>
        <v>Significativa</v>
      </c>
      <c r="W25" s="227" t="str">
        <f t="shared" si="9"/>
        <v>Disminución</v>
      </c>
      <c r="X25" s="33"/>
      <c r="Y25" s="296">
        <v>0.73035860061645508</v>
      </c>
      <c r="Z25" s="296">
        <v>6.764762569218874E-3</v>
      </c>
      <c r="AA25" s="296">
        <v>0.67701518535614014</v>
      </c>
      <c r="AB25" s="296">
        <v>4.3830960057675838E-3</v>
      </c>
      <c r="AC25" s="311">
        <f t="shared" si="10"/>
        <v>-5.3343415260314941E-2</v>
      </c>
      <c r="AD25" s="312">
        <f t="shared" si="11"/>
        <v>8.0606168010692886E-3</v>
      </c>
      <c r="AE25" s="312">
        <f t="shared" si="12"/>
        <v>-6.6177833008062885</v>
      </c>
      <c r="AF25" s="329">
        <f t="shared" si="22"/>
        <v>1.8231249423868848E-11</v>
      </c>
      <c r="AG25" s="229" t="str">
        <f t="shared" si="13"/>
        <v>Significativa</v>
      </c>
      <c r="AH25" s="229" t="str">
        <f t="shared" si="14"/>
        <v>Disminución</v>
      </c>
      <c r="AI25" s="33"/>
      <c r="AJ25" s="267">
        <v>0.40302491188049316</v>
      </c>
      <c r="AK25" s="267">
        <v>2.1157708019018173E-2</v>
      </c>
      <c r="AL25" s="267">
        <v>0.35670390725135803</v>
      </c>
      <c r="AM25" s="267">
        <v>1.413298211991787E-2</v>
      </c>
      <c r="AN25" s="311">
        <f t="shared" si="15"/>
        <v>-4.6321004629135132E-2</v>
      </c>
      <c r="AO25" s="312">
        <f t="shared" si="16"/>
        <v>2.5443855686981563E-2</v>
      </c>
      <c r="AP25" s="312">
        <f t="shared" si="17"/>
        <v>-1.8205182893265439</v>
      </c>
      <c r="AQ25" s="329">
        <f t="shared" si="23"/>
        <v>3.4340056808806349E-2</v>
      </c>
      <c r="AR25" s="229" t="str">
        <f t="shared" si="18"/>
        <v>Significativa</v>
      </c>
      <c r="AS25" s="229" t="str">
        <f t="shared" si="19"/>
        <v>Disminución</v>
      </c>
      <c r="AT25" s="32"/>
      <c r="AU25" s="256">
        <v>10.64696216583252</v>
      </c>
      <c r="AV25" s="296">
        <v>0.43144497275352478</v>
      </c>
      <c r="AW25" s="256">
        <v>12.806608200073242</v>
      </c>
      <c r="AX25" s="296">
        <v>0.66462278366088867</v>
      </c>
      <c r="AY25" s="256">
        <v>19.832124710083008</v>
      </c>
      <c r="AZ25" s="296">
        <v>1.5492117404937744</v>
      </c>
      <c r="BA25" s="256">
        <v>10.165988922119141</v>
      </c>
      <c r="BB25" s="296">
        <v>0.81389772891998291</v>
      </c>
      <c r="BC25" s="258">
        <v>33.673526763916016</v>
      </c>
      <c r="BD25" s="287">
        <v>0.97222954034805298</v>
      </c>
      <c r="BE25" s="256">
        <v>41.192905426025391</v>
      </c>
      <c r="BF25" s="296">
        <v>1.1827821731567383</v>
      </c>
      <c r="BG25" s="256">
        <v>11.089507102966309</v>
      </c>
      <c r="BH25" s="287">
        <v>1.1773597002029419</v>
      </c>
      <c r="BI25" s="256">
        <v>8.2286920547485352</v>
      </c>
      <c r="BJ25" s="296">
        <v>0.87760603427886963</v>
      </c>
      <c r="BK25" s="256">
        <v>12.697002410888672</v>
      </c>
      <c r="BL25" s="296">
        <v>1.3957091569900513</v>
      </c>
      <c r="BM25" s="256">
        <v>11.895232200622559</v>
      </c>
      <c r="BN25" s="296">
        <v>1.5423005819320679</v>
      </c>
      <c r="BO25" s="256">
        <v>12.06087589263916</v>
      </c>
      <c r="BP25" s="296">
        <v>0.83524978160858154</v>
      </c>
      <c r="BQ25" s="256">
        <v>15.710574150085449</v>
      </c>
      <c r="BR25" s="296">
        <v>1.0191968679428101</v>
      </c>
      <c r="BS25" s="256">
        <v>100</v>
      </c>
      <c r="BT25" s="256">
        <v>100</v>
      </c>
    </row>
    <row r="26" spans="1:72" x14ac:dyDescent="0.2">
      <c r="A26" s="23"/>
      <c r="B26" s="34" t="s">
        <v>54</v>
      </c>
      <c r="C26" s="296">
        <v>2.2604880332946777</v>
      </c>
      <c r="D26" s="296">
        <v>4.9626894295215607E-2</v>
      </c>
      <c r="E26" s="296">
        <v>2.068812370300293</v>
      </c>
      <c r="F26" s="296">
        <v>5.1592770963907242E-2</v>
      </c>
      <c r="G26" s="328">
        <f t="shared" si="0"/>
        <v>-0.19167566299438477</v>
      </c>
      <c r="H26" s="312">
        <f t="shared" si="1"/>
        <v>7.1586609454022149E-2</v>
      </c>
      <c r="I26" s="312">
        <f t="shared" si="2"/>
        <v>-2.6775351487695764</v>
      </c>
      <c r="J26" s="329">
        <f t="shared" si="20"/>
        <v>3.7083035196405966E-3</v>
      </c>
      <c r="K26" s="227" t="str">
        <f t="shared" si="3"/>
        <v>Significativa</v>
      </c>
      <c r="L26" s="227" t="str">
        <f t="shared" si="4"/>
        <v>Disminución</v>
      </c>
      <c r="M26" s="33"/>
      <c r="N26" s="296">
        <v>0.13824018836021423</v>
      </c>
      <c r="O26" s="296">
        <v>6.6183586604893208E-3</v>
      </c>
      <c r="P26" s="296">
        <v>0.13708004355430603</v>
      </c>
      <c r="Q26" s="296">
        <v>8.3499327301979065E-3</v>
      </c>
      <c r="R26" s="311">
        <f t="shared" si="5"/>
        <v>-1.1601448059082031E-3</v>
      </c>
      <c r="S26" s="312">
        <f t="shared" si="6"/>
        <v>1.0654766443132587E-2</v>
      </c>
      <c r="T26" s="312">
        <f t="shared" si="7"/>
        <v>-0.10888505272266777</v>
      </c>
      <c r="U26" s="329">
        <f t="shared" si="21"/>
        <v>0.45664683117441474</v>
      </c>
      <c r="V26" s="227" t="str">
        <f t="shared" si="8"/>
        <v>No significativa</v>
      </c>
      <c r="W26" s="227" t="str">
        <f t="shared" si="9"/>
        <v>Sin cambio</v>
      </c>
      <c r="X26" s="33"/>
      <c r="Y26" s="296">
        <v>0.68837404251098633</v>
      </c>
      <c r="Z26" s="296">
        <v>4.1355746798217297E-3</v>
      </c>
      <c r="AA26" s="296">
        <v>0.67240101099014282</v>
      </c>
      <c r="AB26" s="296">
        <v>4.2993980459868908E-3</v>
      </c>
      <c r="AC26" s="311">
        <f t="shared" si="10"/>
        <v>-1.5973031520843506E-2</v>
      </c>
      <c r="AD26" s="312">
        <f t="shared" si="11"/>
        <v>5.9655512310446629E-3</v>
      </c>
      <c r="AE26" s="312">
        <f t="shared" si="12"/>
        <v>-2.6775449413157371</v>
      </c>
      <c r="AF26" s="329">
        <f t="shared" si="22"/>
        <v>3.7081951196611066E-3</v>
      </c>
      <c r="AG26" s="229" t="str">
        <f t="shared" si="13"/>
        <v>Significativa</v>
      </c>
      <c r="AH26" s="229" t="str">
        <f t="shared" si="14"/>
        <v>Disminución</v>
      </c>
      <c r="AI26" s="33"/>
      <c r="AJ26" s="267">
        <v>0.25258514285087585</v>
      </c>
      <c r="AK26" s="267">
        <v>1.0724541731178761E-2</v>
      </c>
      <c r="AL26" s="267">
        <v>0.26732078194618225</v>
      </c>
      <c r="AM26" s="267">
        <v>1.359082106500864E-2</v>
      </c>
      <c r="AN26" s="311">
        <f t="shared" si="15"/>
        <v>1.4735639095306396E-2</v>
      </c>
      <c r="AO26" s="312">
        <f t="shared" si="16"/>
        <v>1.7312602709150273E-2</v>
      </c>
      <c r="AP26" s="312">
        <f t="shared" si="17"/>
        <v>0.85115099923815229</v>
      </c>
      <c r="AQ26" s="329">
        <f t="shared" si="23"/>
        <v>0.19734273926662427</v>
      </c>
      <c r="AR26" s="229" t="str">
        <f t="shared" si="18"/>
        <v>No significativa</v>
      </c>
      <c r="AS26" s="229" t="str">
        <f t="shared" si="19"/>
        <v>Sin cambio</v>
      </c>
      <c r="AT26" s="32"/>
      <c r="AU26" s="256">
        <v>14.268387794494629</v>
      </c>
      <c r="AV26" s="296">
        <v>0.63544678688049316</v>
      </c>
      <c r="AW26" s="256">
        <v>13.49003791809082</v>
      </c>
      <c r="AX26" s="296">
        <v>0.67104476690292358</v>
      </c>
      <c r="AY26" s="256">
        <v>19.465600967407227</v>
      </c>
      <c r="AZ26" s="296">
        <v>0.7675442099571228</v>
      </c>
      <c r="BA26" s="256">
        <v>15.481948852539063</v>
      </c>
      <c r="BB26" s="296">
        <v>1.1644021272659302</v>
      </c>
      <c r="BC26" s="258">
        <v>36.326450347900391</v>
      </c>
      <c r="BD26" s="287">
        <v>0.85299879312515259</v>
      </c>
      <c r="BE26" s="256">
        <v>38.275653839111328</v>
      </c>
      <c r="BF26" s="296">
        <v>1.2862310409545898</v>
      </c>
      <c r="BG26" s="256">
        <v>8.7527599334716797</v>
      </c>
      <c r="BH26" s="287">
        <v>0.85775291919708252</v>
      </c>
      <c r="BI26" s="256">
        <v>8.5861148834228516</v>
      </c>
      <c r="BJ26" s="296">
        <v>1.2982163429260254</v>
      </c>
      <c r="BK26" s="256">
        <v>6.6926183700561523</v>
      </c>
      <c r="BL26" s="296">
        <v>0.98658406734466553</v>
      </c>
      <c r="BM26" s="256">
        <v>5.6760373115539551</v>
      </c>
      <c r="BN26" s="296">
        <v>1.1046825647354126</v>
      </c>
      <c r="BO26" s="256">
        <v>14.494182586669922</v>
      </c>
      <c r="BP26" s="296">
        <v>0.99371254444122314</v>
      </c>
      <c r="BQ26" s="256">
        <v>18.490207672119141</v>
      </c>
      <c r="BR26" s="296">
        <v>1.3906898498535156</v>
      </c>
      <c r="BS26" s="256">
        <v>100</v>
      </c>
      <c r="BT26" s="256">
        <v>100</v>
      </c>
    </row>
    <row r="27" spans="1:72" x14ac:dyDescent="0.2">
      <c r="A27" s="23"/>
      <c r="B27" s="34" t="s">
        <v>53</v>
      </c>
      <c r="C27" s="296">
        <v>2.5702583789825439</v>
      </c>
      <c r="D27" s="296">
        <v>4.8381403088569641E-2</v>
      </c>
      <c r="E27" s="296">
        <v>2.0178446769714355</v>
      </c>
      <c r="F27" s="296">
        <v>4.9252711236476898E-2</v>
      </c>
      <c r="G27" s="328">
        <f t="shared" si="0"/>
        <v>-0.5524137020111084</v>
      </c>
      <c r="H27" s="312">
        <f t="shared" si="1"/>
        <v>6.9040493400340311E-2</v>
      </c>
      <c r="I27" s="312">
        <f t="shared" si="2"/>
        <v>-8.0013000313868776</v>
      </c>
      <c r="J27" s="329">
        <f t="shared" si="20"/>
        <v>6.1556198518138429E-16</v>
      </c>
      <c r="K27" s="227" t="str">
        <f t="shared" si="3"/>
        <v>Significativa</v>
      </c>
      <c r="L27" s="227" t="str">
        <f t="shared" si="4"/>
        <v>Disminución</v>
      </c>
      <c r="M27" s="33"/>
      <c r="N27" s="296">
        <v>0.18662488460540771</v>
      </c>
      <c r="O27" s="296">
        <v>7.5322710908949375E-3</v>
      </c>
      <c r="P27" s="296">
        <v>0.15207101404666901</v>
      </c>
      <c r="Q27" s="296">
        <v>7.3597901500761509E-3</v>
      </c>
      <c r="R27" s="311">
        <f t="shared" si="5"/>
        <v>-3.4553870558738708E-2</v>
      </c>
      <c r="S27" s="312">
        <f t="shared" si="6"/>
        <v>1.0530983754611416E-2</v>
      </c>
      <c r="T27" s="312">
        <f t="shared" si="7"/>
        <v>-3.2811626495585373</v>
      </c>
      <c r="U27" s="329">
        <f t="shared" si="21"/>
        <v>5.1690055012192397E-4</v>
      </c>
      <c r="V27" s="227" t="str">
        <f t="shared" si="8"/>
        <v>Significativa</v>
      </c>
      <c r="W27" s="227" t="str">
        <f t="shared" si="9"/>
        <v>Disminución</v>
      </c>
      <c r="X27" s="33"/>
      <c r="Y27" s="296">
        <v>0.71418821811676025</v>
      </c>
      <c r="Z27" s="296">
        <v>4.0317834354937077E-3</v>
      </c>
      <c r="AA27" s="296">
        <v>0.66815370321273804</v>
      </c>
      <c r="AB27" s="296">
        <v>4.1043930687010288E-3</v>
      </c>
      <c r="AC27" s="311">
        <f t="shared" si="10"/>
        <v>-4.6034514904022217E-2</v>
      </c>
      <c r="AD27" s="312">
        <f t="shared" si="11"/>
        <v>5.7533746734523116E-3</v>
      </c>
      <c r="AE27" s="312">
        <f t="shared" si="12"/>
        <v>-8.0013066272979607</v>
      </c>
      <c r="AF27" s="329">
        <f t="shared" si="22"/>
        <v>6.1552900653403425E-16</v>
      </c>
      <c r="AG27" s="229" t="str">
        <f t="shared" si="13"/>
        <v>Significativa</v>
      </c>
      <c r="AH27" s="229" t="str">
        <f t="shared" si="14"/>
        <v>Disminución</v>
      </c>
      <c r="AI27" s="33"/>
      <c r="AJ27" s="267">
        <v>0.31114059686660767</v>
      </c>
      <c r="AK27" s="267">
        <v>1.043306291103363E-2</v>
      </c>
      <c r="AL27" s="267">
        <v>0.30212479829788208</v>
      </c>
      <c r="AM27" s="267">
        <v>1.1884564533829689E-2</v>
      </c>
      <c r="AN27" s="311">
        <f t="shared" si="15"/>
        <v>-9.0157985687255859E-3</v>
      </c>
      <c r="AO27" s="312">
        <f t="shared" si="16"/>
        <v>1.5814287080496169E-2</v>
      </c>
      <c r="AP27" s="312">
        <f t="shared" si="17"/>
        <v>-0.57010464795753013</v>
      </c>
      <c r="AQ27" s="329">
        <f t="shared" si="23"/>
        <v>0.28430336143807994</v>
      </c>
      <c r="AR27" s="229" t="str">
        <f t="shared" si="18"/>
        <v>No significativa</v>
      </c>
      <c r="AS27" s="229" t="str">
        <f t="shared" si="19"/>
        <v>Sin cambio</v>
      </c>
      <c r="AT27" s="32"/>
      <c r="AU27" s="256">
        <v>10.324203491210937</v>
      </c>
      <c r="AV27" s="296">
        <v>0.36100614070892334</v>
      </c>
      <c r="AW27" s="256">
        <v>11.228686332702637</v>
      </c>
      <c r="AX27" s="296">
        <v>0.54489058256149292</v>
      </c>
      <c r="AY27" s="256">
        <v>22.987119674682617</v>
      </c>
      <c r="AZ27" s="296">
        <v>0.73444217443466187</v>
      </c>
      <c r="BA27" s="256">
        <v>15.088516235351562</v>
      </c>
      <c r="BB27" s="296">
        <v>0.89429795742034912</v>
      </c>
      <c r="BC27" s="258">
        <v>34.606788635253906</v>
      </c>
      <c r="BD27" s="287">
        <v>0.67740809917449951</v>
      </c>
      <c r="BE27" s="256">
        <v>42.952289581298828</v>
      </c>
      <c r="BF27" s="296">
        <v>1.0227476358413696</v>
      </c>
      <c r="BG27" s="256">
        <v>9.5900859832763672</v>
      </c>
      <c r="BH27" s="287">
        <v>0.65714240074157715</v>
      </c>
      <c r="BI27" s="256">
        <v>9.0876703262329102</v>
      </c>
      <c r="BJ27" s="296">
        <v>0.93863868713378906</v>
      </c>
      <c r="BK27" s="256">
        <v>9.2026100158691406</v>
      </c>
      <c r="BL27" s="296">
        <v>0.7375328540802002</v>
      </c>
      <c r="BM27" s="256">
        <v>7.1889958381652832</v>
      </c>
      <c r="BN27" s="296">
        <v>0.85353636741638184</v>
      </c>
      <c r="BO27" s="256">
        <v>13.289189338684082</v>
      </c>
      <c r="BP27" s="296">
        <v>0.66017717123031616</v>
      </c>
      <c r="BQ27" s="256">
        <v>14.453842163085937</v>
      </c>
      <c r="BR27" s="296">
        <v>1.041917085647583</v>
      </c>
      <c r="BS27" s="256">
        <v>100</v>
      </c>
      <c r="BT27" s="256">
        <v>100</v>
      </c>
    </row>
    <row r="28" spans="1:72" x14ac:dyDescent="0.2">
      <c r="A28" s="23"/>
      <c r="B28" s="34" t="s">
        <v>52</v>
      </c>
      <c r="C28" s="296">
        <v>3.003849983215332</v>
      </c>
      <c r="D28" s="296">
        <v>6.159365177154541E-2</v>
      </c>
      <c r="E28" s="296">
        <v>2.5199124813079834</v>
      </c>
      <c r="F28" s="296">
        <v>6.8080700933933258E-2</v>
      </c>
      <c r="G28" s="328">
        <f t="shared" si="0"/>
        <v>-0.48393750190734863</v>
      </c>
      <c r="H28" s="312">
        <f t="shared" si="1"/>
        <v>9.1808277285929177E-2</v>
      </c>
      <c r="I28" s="312">
        <f t="shared" si="2"/>
        <v>-5.2711750640976076</v>
      </c>
      <c r="J28" s="329">
        <f t="shared" si="20"/>
        <v>6.7776549102341132E-8</v>
      </c>
      <c r="K28" s="227" t="str">
        <f t="shared" si="3"/>
        <v>Significativa</v>
      </c>
      <c r="L28" s="227" t="str">
        <f t="shared" si="4"/>
        <v>Disminución</v>
      </c>
      <c r="M28" s="33"/>
      <c r="N28" s="296">
        <v>0.27766412496566772</v>
      </c>
      <c r="O28" s="296">
        <v>1.3942132703959942E-2</v>
      </c>
      <c r="P28" s="296">
        <v>0.2282899022102356</v>
      </c>
      <c r="Q28" s="296">
        <v>1.0855226777493954E-2</v>
      </c>
      <c r="R28" s="311">
        <f t="shared" si="5"/>
        <v>-4.9374222755432129E-2</v>
      </c>
      <c r="S28" s="312">
        <f t="shared" si="6"/>
        <v>1.7669720222053636E-2</v>
      </c>
      <c r="T28" s="312">
        <f t="shared" si="7"/>
        <v>-2.7942843539654918</v>
      </c>
      <c r="U28" s="329">
        <f t="shared" si="21"/>
        <v>2.6007359610824578E-3</v>
      </c>
      <c r="V28" s="227" t="str">
        <f t="shared" si="8"/>
        <v>Significativa</v>
      </c>
      <c r="W28" s="227" t="str">
        <f t="shared" si="9"/>
        <v>Disminución</v>
      </c>
      <c r="X28" s="33"/>
      <c r="Y28" s="296">
        <v>0.75032085180282593</v>
      </c>
      <c r="Z28" s="296">
        <v>5.1328041590750217E-3</v>
      </c>
      <c r="AA28" s="296">
        <v>0.70999270677566528</v>
      </c>
      <c r="AB28" s="296">
        <v>5.6733922101557255E-3</v>
      </c>
      <c r="AC28" s="311">
        <f t="shared" si="10"/>
        <v>-4.0328145027160645E-2</v>
      </c>
      <c r="AD28" s="312">
        <f t="shared" si="11"/>
        <v>7.6506900150034515E-3</v>
      </c>
      <c r="AE28" s="312">
        <f t="shared" si="12"/>
        <v>-5.27117749485011</v>
      </c>
      <c r="AF28" s="329">
        <f t="shared" si="22"/>
        <v>6.7775651364131022E-8</v>
      </c>
      <c r="AG28" s="229" t="str">
        <f t="shared" si="13"/>
        <v>Significativa</v>
      </c>
      <c r="AH28" s="229" t="str">
        <f t="shared" si="14"/>
        <v>Disminución</v>
      </c>
      <c r="AI28" s="33"/>
      <c r="AJ28" s="267">
        <v>0.41614031791687012</v>
      </c>
      <c r="AK28" s="267">
        <v>1.8035847693681717E-2</v>
      </c>
      <c r="AL28" s="267">
        <v>0.38592809438705444</v>
      </c>
      <c r="AM28" s="267">
        <v>1.5281374566257E-2</v>
      </c>
      <c r="AN28" s="311">
        <f t="shared" si="15"/>
        <v>-3.0212223529815674E-2</v>
      </c>
      <c r="AO28" s="312">
        <f t="shared" si="16"/>
        <v>2.3639209180172049E-2</v>
      </c>
      <c r="AP28" s="312">
        <f t="shared" si="17"/>
        <v>-1.2780555939729532</v>
      </c>
      <c r="AQ28" s="329">
        <f t="shared" si="23"/>
        <v>0.10061491238566228</v>
      </c>
      <c r="AR28" s="229" t="str">
        <f t="shared" si="18"/>
        <v>No significativa</v>
      </c>
      <c r="AS28" s="229" t="str">
        <f t="shared" si="19"/>
        <v>Sin cambio</v>
      </c>
      <c r="AT28" s="32"/>
      <c r="AU28" s="256">
        <v>13.191739082336426</v>
      </c>
      <c r="AV28" s="296">
        <v>0.53401672840118408</v>
      </c>
      <c r="AW28" s="256">
        <v>12.289491653442383</v>
      </c>
      <c r="AX28" s="296">
        <v>0.53555083274841309</v>
      </c>
      <c r="AY28" s="256">
        <v>21.26994514465332</v>
      </c>
      <c r="AZ28" s="296">
        <v>0.87002497911453247</v>
      </c>
      <c r="BA28" s="256">
        <v>12.21848201751709</v>
      </c>
      <c r="BB28" s="296">
        <v>1.0832254886627197</v>
      </c>
      <c r="BC28" s="258">
        <v>30.446836471557617</v>
      </c>
      <c r="BD28" s="287">
        <v>0.57017302513122559</v>
      </c>
      <c r="BE28" s="256">
        <v>34.288463592529297</v>
      </c>
      <c r="BF28" s="296">
        <v>0.93222272396087646</v>
      </c>
      <c r="BG28" s="256">
        <v>10.910064697265625</v>
      </c>
      <c r="BH28" s="287">
        <v>0.82566708326339722</v>
      </c>
      <c r="BI28" s="256">
        <v>11.743213653564453</v>
      </c>
      <c r="BJ28" s="296">
        <v>0.94831269979476929</v>
      </c>
      <c r="BK28" s="256">
        <v>9.3338909149169922</v>
      </c>
      <c r="BL28" s="296">
        <v>1.0469168424606323</v>
      </c>
      <c r="BM28" s="256">
        <v>11.481361389160156</v>
      </c>
      <c r="BN28" s="296">
        <v>1.5276815891265869</v>
      </c>
      <c r="BO28" s="256">
        <v>14.847524642944336</v>
      </c>
      <c r="BP28" s="296">
        <v>0.66351437568664551</v>
      </c>
      <c r="BQ28" s="256">
        <v>17.978986740112305</v>
      </c>
      <c r="BR28" s="296">
        <v>1.0943269729614258</v>
      </c>
      <c r="BS28" s="256">
        <v>100</v>
      </c>
      <c r="BT28" s="256">
        <v>100</v>
      </c>
    </row>
    <row r="29" spans="1:72" x14ac:dyDescent="0.2">
      <c r="A29" s="23"/>
      <c r="B29" s="34" t="s">
        <v>51</v>
      </c>
      <c r="C29" s="296">
        <v>2.4314260482788086</v>
      </c>
      <c r="D29" s="296">
        <v>5.5208157747983932E-2</v>
      </c>
      <c r="E29" s="296">
        <v>2.1749153137207031</v>
      </c>
      <c r="F29" s="296">
        <v>5.1647838205099106E-2</v>
      </c>
      <c r="G29" s="328">
        <f t="shared" si="0"/>
        <v>-0.25651073455810547</v>
      </c>
      <c r="H29" s="312">
        <f t="shared" si="1"/>
        <v>7.5600528259969005E-2</v>
      </c>
      <c r="I29" s="312">
        <f t="shared" si="2"/>
        <v>-3.3929754257276752</v>
      </c>
      <c r="J29" s="329">
        <f t="shared" si="20"/>
        <v>3.4568920193063079E-4</v>
      </c>
      <c r="K29" s="227" t="str">
        <f t="shared" si="3"/>
        <v>Significativa</v>
      </c>
      <c r="L29" s="227" t="str">
        <f t="shared" si="4"/>
        <v>Disminución</v>
      </c>
      <c r="M29" s="33"/>
      <c r="N29" s="296">
        <v>0.19786287844181061</v>
      </c>
      <c r="O29" s="296">
        <v>8.0383876338601112E-3</v>
      </c>
      <c r="P29" s="296">
        <v>0.16402816772460938</v>
      </c>
      <c r="Q29" s="296">
        <v>8.391600102186203E-3</v>
      </c>
      <c r="R29" s="311">
        <f t="shared" si="5"/>
        <v>-3.3834710717201233E-2</v>
      </c>
      <c r="S29" s="312">
        <f t="shared" si="6"/>
        <v>1.1620440096106802E-2</v>
      </c>
      <c r="T29" s="312">
        <f t="shared" si="7"/>
        <v>-2.9116548458897769</v>
      </c>
      <c r="U29" s="329">
        <f t="shared" si="21"/>
        <v>1.797598304644662E-3</v>
      </c>
      <c r="V29" s="227" t="str">
        <f t="shared" si="8"/>
        <v>Significativa</v>
      </c>
      <c r="W29" s="227" t="str">
        <f t="shared" si="9"/>
        <v>Disminución</v>
      </c>
      <c r="X29" s="33"/>
      <c r="Y29" s="296">
        <v>0.70261883735656738</v>
      </c>
      <c r="Z29" s="296">
        <v>4.6006799675524235E-3</v>
      </c>
      <c r="AA29" s="296">
        <v>0.68124294281005859</v>
      </c>
      <c r="AB29" s="296">
        <v>4.3039871379733086E-3</v>
      </c>
      <c r="AC29" s="311">
        <f t="shared" si="10"/>
        <v>-2.1375894546508789E-2</v>
      </c>
      <c r="AD29" s="312">
        <f t="shared" si="11"/>
        <v>6.3000445591819302E-3</v>
      </c>
      <c r="AE29" s="312">
        <f t="shared" si="12"/>
        <v>-3.3929751362400649</v>
      </c>
      <c r="AF29" s="329">
        <f t="shared" si="22"/>
        <v>3.4568956725608666E-4</v>
      </c>
      <c r="AG29" s="229" t="str">
        <f t="shared" si="13"/>
        <v>Significativa</v>
      </c>
      <c r="AH29" s="229" t="str">
        <f t="shared" si="14"/>
        <v>Disminución</v>
      </c>
      <c r="AI29" s="33"/>
      <c r="AJ29" s="267">
        <v>0.34306332468986511</v>
      </c>
      <c r="AK29" s="267">
        <v>1.172946859151125E-2</v>
      </c>
      <c r="AL29" s="267">
        <v>0.30826863646507263</v>
      </c>
      <c r="AM29" s="267">
        <v>1.301873940974474E-2</v>
      </c>
      <c r="AN29" s="311">
        <f t="shared" si="15"/>
        <v>-3.479468822479248E-2</v>
      </c>
      <c r="AO29" s="312">
        <f t="shared" si="16"/>
        <v>1.7523356107152811E-2</v>
      </c>
      <c r="AP29" s="312">
        <f t="shared" si="17"/>
        <v>-1.9856178241215865</v>
      </c>
      <c r="AQ29" s="329">
        <f t="shared" si="23"/>
        <v>2.3537887893181557E-2</v>
      </c>
      <c r="AR29" s="229" t="str">
        <f t="shared" si="18"/>
        <v>Significativa</v>
      </c>
      <c r="AS29" s="229" t="str">
        <f t="shared" si="19"/>
        <v>Disminución</v>
      </c>
      <c r="AT29" s="32"/>
      <c r="AU29" s="256">
        <v>11.738156318664551</v>
      </c>
      <c r="AV29" s="296">
        <v>0.45487788319587708</v>
      </c>
      <c r="AW29" s="256">
        <v>11.81986141204834</v>
      </c>
      <c r="AX29" s="296">
        <v>0.75232124328613281</v>
      </c>
      <c r="AY29" s="256">
        <v>18.830524444580078</v>
      </c>
      <c r="AZ29" s="296">
        <v>0.75677311420440674</v>
      </c>
      <c r="BA29" s="256">
        <v>12.389557838439941</v>
      </c>
      <c r="BB29" s="296">
        <v>0.77455383539199829</v>
      </c>
      <c r="BC29" s="258">
        <v>36.7535400390625</v>
      </c>
      <c r="BD29" s="287">
        <v>0.82902646064758301</v>
      </c>
      <c r="BE29" s="256">
        <v>39.640846252441406</v>
      </c>
      <c r="BF29" s="296">
        <v>1.0484051704406738</v>
      </c>
      <c r="BG29" s="256">
        <v>9.7794551849365234</v>
      </c>
      <c r="BH29" s="287">
        <v>0.84322458505630493</v>
      </c>
      <c r="BI29" s="256">
        <v>10.265171051025391</v>
      </c>
      <c r="BJ29" s="296">
        <v>0.98679459095001221</v>
      </c>
      <c r="BK29" s="256">
        <v>8.5574369430541992</v>
      </c>
      <c r="BL29" s="296">
        <v>1.0959049463272095</v>
      </c>
      <c r="BM29" s="256">
        <v>5.4882559776306152</v>
      </c>
      <c r="BN29" s="296">
        <v>0.95887184143066406</v>
      </c>
      <c r="BO29" s="256">
        <v>14.340886116027832</v>
      </c>
      <c r="BP29" s="296">
        <v>0.89115315675735474</v>
      </c>
      <c r="BQ29" s="256">
        <v>20.396306991577148</v>
      </c>
      <c r="BR29" s="296">
        <v>1.1805136203765869</v>
      </c>
      <c r="BS29" s="256">
        <v>100</v>
      </c>
      <c r="BT29" s="256">
        <v>100</v>
      </c>
    </row>
    <row r="30" spans="1:72" x14ac:dyDescent="0.2">
      <c r="A30" s="23"/>
      <c r="B30" s="34" t="s">
        <v>50</v>
      </c>
      <c r="C30" s="296">
        <v>2.224390983581543</v>
      </c>
      <c r="D30" s="296">
        <v>8.2012005150318146E-2</v>
      </c>
      <c r="E30" s="296">
        <v>2.2750430107116699</v>
      </c>
      <c r="F30" s="296">
        <v>0.14574873447418213</v>
      </c>
      <c r="G30" s="328">
        <f t="shared" si="0"/>
        <v>5.0652027130126953E-2</v>
      </c>
      <c r="H30" s="312">
        <f t="shared" si="1"/>
        <v>0.1672383406686441</v>
      </c>
      <c r="I30" s="312">
        <f t="shared" si="2"/>
        <v>0.30287329405214447</v>
      </c>
      <c r="J30" s="329">
        <f t="shared" si="20"/>
        <v>0.38099321214081261</v>
      </c>
      <c r="K30" s="227" t="str">
        <f t="shared" si="3"/>
        <v>No significativa</v>
      </c>
      <c r="L30" s="227" t="str">
        <f t="shared" si="4"/>
        <v>Sin cambio</v>
      </c>
      <c r="M30" s="33"/>
      <c r="N30" s="296">
        <v>0.15468670427799225</v>
      </c>
      <c r="O30" s="296">
        <v>9.6860462799668312E-3</v>
      </c>
      <c r="P30" s="296">
        <v>0.18022744357585907</v>
      </c>
      <c r="Q30" s="296">
        <v>1.6445090994238853E-2</v>
      </c>
      <c r="R30" s="311">
        <f t="shared" si="5"/>
        <v>2.5540739297866821E-2</v>
      </c>
      <c r="S30" s="312">
        <f t="shared" si="6"/>
        <v>1.9085610033385235E-2</v>
      </c>
      <c r="T30" s="312">
        <f t="shared" si="7"/>
        <v>1.3382196981490266</v>
      </c>
      <c r="U30" s="329">
        <f t="shared" si="21"/>
        <v>9.041241484513951E-2</v>
      </c>
      <c r="V30" s="227" t="str">
        <f t="shared" si="8"/>
        <v>No significativa</v>
      </c>
      <c r="W30" s="227" t="str">
        <f t="shared" si="9"/>
        <v>Sin cambio</v>
      </c>
      <c r="X30" s="33"/>
      <c r="Y30" s="296">
        <v>0.68536591529846191</v>
      </c>
      <c r="Z30" s="296">
        <v>6.8343342281877995E-3</v>
      </c>
      <c r="AA30" s="296">
        <v>0.68958693742752075</v>
      </c>
      <c r="AB30" s="296">
        <v>1.2145727872848511E-2</v>
      </c>
      <c r="AC30" s="311">
        <f t="shared" si="10"/>
        <v>4.2210221290588379E-3</v>
      </c>
      <c r="AD30" s="312">
        <f t="shared" si="11"/>
        <v>1.3936528617409306E-2</v>
      </c>
      <c r="AE30" s="312">
        <f t="shared" si="12"/>
        <v>0.30287471471095029</v>
      </c>
      <c r="AF30" s="329">
        <f t="shared" si="22"/>
        <v>0.38099267078804822</v>
      </c>
      <c r="AG30" s="229" t="str">
        <f t="shared" si="13"/>
        <v>No significativa</v>
      </c>
      <c r="AH30" s="229" t="str">
        <f t="shared" si="14"/>
        <v>Sin cambio</v>
      </c>
      <c r="AI30" s="33"/>
      <c r="AJ30" s="267">
        <v>0.28596678376197815</v>
      </c>
      <c r="AK30" s="267">
        <v>1.3211902230978012E-2</v>
      </c>
      <c r="AL30" s="267">
        <v>0.32777178287506104</v>
      </c>
      <c r="AM30" s="267">
        <v>1.6389759257435799E-2</v>
      </c>
      <c r="AN30" s="311">
        <f t="shared" si="15"/>
        <v>4.1804999113082886E-2</v>
      </c>
      <c r="AO30" s="312">
        <f t="shared" si="16"/>
        <v>2.1051806788910644E-2</v>
      </c>
      <c r="AP30" s="312">
        <f t="shared" si="17"/>
        <v>1.9858152572017855</v>
      </c>
      <c r="AQ30" s="329">
        <f t="shared" si="23"/>
        <v>2.3526920505925975E-2</v>
      </c>
      <c r="AR30" s="229" t="str">
        <f t="shared" si="18"/>
        <v>Significativa</v>
      </c>
      <c r="AS30" s="229" t="str">
        <f t="shared" si="19"/>
        <v>Aumento</v>
      </c>
      <c r="AT30" s="32"/>
      <c r="AU30" s="256">
        <v>12.399633407592773</v>
      </c>
      <c r="AV30" s="296">
        <v>0.56525546312332153</v>
      </c>
      <c r="AW30" s="256">
        <v>11.593660354614258</v>
      </c>
      <c r="AX30" s="296">
        <v>0.54671931266784668</v>
      </c>
      <c r="AY30" s="256">
        <v>17.289867401123047</v>
      </c>
      <c r="AZ30" s="296">
        <v>1.0609874725341797</v>
      </c>
      <c r="BA30" s="256">
        <v>10.449545860290527</v>
      </c>
      <c r="BB30" s="296">
        <v>0.88519865274429321</v>
      </c>
      <c r="BC30" s="258">
        <v>40.077033996582031</v>
      </c>
      <c r="BD30" s="287">
        <v>1.4712259769439697</v>
      </c>
      <c r="BE30" s="256">
        <v>38.170993804931641</v>
      </c>
      <c r="BF30" s="296">
        <v>2.2288749217987061</v>
      </c>
      <c r="BG30" s="256">
        <v>9.5122833251953125</v>
      </c>
      <c r="BH30" s="287">
        <v>1.0792009830474854</v>
      </c>
      <c r="BI30" s="256">
        <v>9.4122047424316406</v>
      </c>
      <c r="BJ30" s="296">
        <v>1.396226167678833</v>
      </c>
      <c r="BK30" s="256">
        <v>7.5777621269226074</v>
      </c>
      <c r="BL30" s="296">
        <v>1.2772753238677979</v>
      </c>
      <c r="BM30" s="256">
        <v>10.42822265625</v>
      </c>
      <c r="BN30" s="296">
        <v>1.4963407516479492</v>
      </c>
      <c r="BO30" s="256">
        <v>13.143423080444336</v>
      </c>
      <c r="BP30" s="296">
        <v>1.0110064744949341</v>
      </c>
      <c r="BQ30" s="256">
        <v>19.94537353515625</v>
      </c>
      <c r="BR30" s="296">
        <v>0.81566041707992554</v>
      </c>
      <c r="BS30" s="256">
        <v>100</v>
      </c>
      <c r="BT30" s="256">
        <v>100</v>
      </c>
    </row>
    <row r="31" spans="1:72" x14ac:dyDescent="0.2">
      <c r="A31" s="23"/>
      <c r="B31" s="34" t="s">
        <v>49</v>
      </c>
      <c r="C31" s="296">
        <v>2.2975952625274658</v>
      </c>
      <c r="D31" s="296">
        <v>0.10688333213329315</v>
      </c>
      <c r="E31" s="296">
        <v>1.9572521448135376</v>
      </c>
      <c r="F31" s="296">
        <v>5.4392863065004349E-2</v>
      </c>
      <c r="G31" s="328">
        <f t="shared" si="0"/>
        <v>-0.34034311771392822</v>
      </c>
      <c r="H31" s="312">
        <f t="shared" si="1"/>
        <v>0.11992760416319577</v>
      </c>
      <c r="I31" s="312">
        <f t="shared" si="2"/>
        <v>-2.8379047516933147</v>
      </c>
      <c r="J31" s="329">
        <f t="shared" si="20"/>
        <v>2.2705365692673122E-3</v>
      </c>
      <c r="K31" s="227" t="str">
        <f t="shared" si="3"/>
        <v>Significativa</v>
      </c>
      <c r="L31" s="227" t="str">
        <f t="shared" si="4"/>
        <v>Disminución</v>
      </c>
      <c r="M31" s="33"/>
      <c r="N31" s="296">
        <v>8.1815071403980255E-2</v>
      </c>
      <c r="O31" s="296">
        <v>6.48872135207057E-3</v>
      </c>
      <c r="P31" s="296">
        <v>7.5833037495613098E-2</v>
      </c>
      <c r="Q31" s="296">
        <v>5.8599929325282574E-3</v>
      </c>
      <c r="R31" s="311">
        <f t="shared" si="5"/>
        <v>-5.982033908367157E-3</v>
      </c>
      <c r="S31" s="312">
        <f t="shared" si="6"/>
        <v>8.7431700174534898E-3</v>
      </c>
      <c r="T31" s="312">
        <f t="shared" si="7"/>
        <v>-0.68419507986526229</v>
      </c>
      <c r="U31" s="329">
        <f t="shared" si="21"/>
        <v>0.24692599435964852</v>
      </c>
      <c r="V31" s="227" t="str">
        <f t="shared" si="8"/>
        <v>No significativa</v>
      </c>
      <c r="W31" s="227" t="str">
        <f t="shared" si="9"/>
        <v>Sin cambio</v>
      </c>
      <c r="X31" s="33"/>
      <c r="Y31" s="296">
        <v>0.69146627187728882</v>
      </c>
      <c r="Z31" s="296">
        <v>8.9069437235593796E-3</v>
      </c>
      <c r="AA31" s="296">
        <v>0.6631043553352356</v>
      </c>
      <c r="AB31" s="296">
        <v>4.5327385887503624E-3</v>
      </c>
      <c r="AC31" s="311">
        <f t="shared" si="10"/>
        <v>-2.8361916542053223E-2</v>
      </c>
      <c r="AD31" s="312">
        <f t="shared" si="11"/>
        <v>9.9939664602499267E-3</v>
      </c>
      <c r="AE31" s="312">
        <f t="shared" si="12"/>
        <v>-2.8379039148130136</v>
      </c>
      <c r="AF31" s="329">
        <f t="shared" si="22"/>
        <v>2.2705425222477901E-3</v>
      </c>
      <c r="AG31" s="229" t="str">
        <f t="shared" si="13"/>
        <v>Significativa</v>
      </c>
      <c r="AH31" s="229" t="str">
        <f t="shared" si="14"/>
        <v>Disminución</v>
      </c>
      <c r="AI31" s="33"/>
      <c r="AJ31" s="267">
        <v>0.14773453772068024</v>
      </c>
      <c r="AK31" s="267">
        <v>9.6001280471682549E-3</v>
      </c>
      <c r="AL31" s="267">
        <v>0.15415044128894806</v>
      </c>
      <c r="AM31" s="267">
        <v>1.034961361438036E-2</v>
      </c>
      <c r="AN31" s="311">
        <f t="shared" si="15"/>
        <v>6.4159035682678223E-3</v>
      </c>
      <c r="AO31" s="312">
        <f t="shared" si="16"/>
        <v>1.4116549170707191E-2</v>
      </c>
      <c r="AP31" s="312">
        <f t="shared" si="17"/>
        <v>0.45449518084641133</v>
      </c>
      <c r="AQ31" s="329">
        <f t="shared" si="23"/>
        <v>0.32473622987116679</v>
      </c>
      <c r="AR31" s="229" t="str">
        <f t="shared" si="18"/>
        <v>No significativa</v>
      </c>
      <c r="AS31" s="229" t="str">
        <f t="shared" si="19"/>
        <v>Sin cambio</v>
      </c>
      <c r="AT31" s="32"/>
      <c r="AU31" s="256">
        <v>13.455001831054688</v>
      </c>
      <c r="AV31" s="296">
        <v>0.87685137987136841</v>
      </c>
      <c r="AW31" s="256">
        <v>13.061894416809082</v>
      </c>
      <c r="AX31" s="296">
        <v>0.79228377342224121</v>
      </c>
      <c r="AY31" s="256">
        <v>18.799999237060547</v>
      </c>
      <c r="AZ31" s="296">
        <v>1.4397214651107788</v>
      </c>
      <c r="BA31" s="256">
        <v>13.982330322265625</v>
      </c>
      <c r="BB31" s="296">
        <v>1.2419319152832031</v>
      </c>
      <c r="BC31" s="258">
        <v>35.009174346923828</v>
      </c>
      <c r="BD31" s="287">
        <v>1.482241153717041</v>
      </c>
      <c r="BE31" s="256">
        <v>37.313694000244141</v>
      </c>
      <c r="BF31" s="296">
        <v>1.1671080589294434</v>
      </c>
      <c r="BG31" s="256">
        <v>10.930427551269531</v>
      </c>
      <c r="BH31" s="287">
        <v>1.7424842119216919</v>
      </c>
      <c r="BI31" s="256">
        <v>10.592427253723145</v>
      </c>
      <c r="BJ31" s="296">
        <v>1.4120997190475464</v>
      </c>
      <c r="BK31" s="256">
        <v>9.3159618377685547</v>
      </c>
      <c r="BL31" s="296">
        <v>2.5524909496307373</v>
      </c>
      <c r="BM31" s="256">
        <v>3.4517793655395508</v>
      </c>
      <c r="BN31" s="296">
        <v>1.0377471446990967</v>
      </c>
      <c r="BO31" s="256">
        <v>12.489433288574219</v>
      </c>
      <c r="BP31" s="296">
        <v>2.4824888706207275</v>
      </c>
      <c r="BQ31" s="256">
        <v>21.597875595092773</v>
      </c>
      <c r="BR31" s="296">
        <v>1.3833798170089722</v>
      </c>
      <c r="BS31" s="256">
        <v>100</v>
      </c>
      <c r="BT31" s="256">
        <v>100</v>
      </c>
    </row>
    <row r="32" spans="1:72" x14ac:dyDescent="0.2">
      <c r="A32" s="23"/>
      <c r="B32" s="34" t="s">
        <v>48</v>
      </c>
      <c r="C32" s="296">
        <v>3.516165018081665</v>
      </c>
      <c r="D32" s="296">
        <v>0.10853642225265503</v>
      </c>
      <c r="E32" s="296">
        <v>2.6645042896270752</v>
      </c>
      <c r="F32" s="296">
        <v>7.3575779795646667E-2</v>
      </c>
      <c r="G32" s="328">
        <f t="shared" si="0"/>
        <v>-0.85166072845458984</v>
      </c>
      <c r="H32" s="312">
        <f t="shared" si="1"/>
        <v>0.13112417903630177</v>
      </c>
      <c r="I32" s="312">
        <f t="shared" si="2"/>
        <v>-6.4950700527841416</v>
      </c>
      <c r="J32" s="329">
        <f t="shared" si="20"/>
        <v>4.1497391374809506E-11</v>
      </c>
      <c r="K32" s="227" t="str">
        <f t="shared" si="3"/>
        <v>Significativa</v>
      </c>
      <c r="L32" s="227" t="str">
        <f t="shared" si="4"/>
        <v>Disminución</v>
      </c>
      <c r="M32" s="33"/>
      <c r="N32" s="296">
        <v>0.36165887117385864</v>
      </c>
      <c r="O32" s="296">
        <v>2.3211436346173286E-2</v>
      </c>
      <c r="P32" s="296">
        <v>0.27410677075386047</v>
      </c>
      <c r="Q32" s="296">
        <v>1.4348504133522511E-2</v>
      </c>
      <c r="R32" s="311">
        <f t="shared" si="5"/>
        <v>-8.7552100419998169E-2</v>
      </c>
      <c r="S32" s="312">
        <f t="shared" si="6"/>
        <v>2.7288282249386217E-2</v>
      </c>
      <c r="T32" s="312">
        <f t="shared" si="7"/>
        <v>-3.2084137660210343</v>
      </c>
      <c r="U32" s="329">
        <f t="shared" si="21"/>
        <v>6.6734663921354362E-4</v>
      </c>
      <c r="V32" s="227" t="str">
        <f t="shared" si="8"/>
        <v>Significativa</v>
      </c>
      <c r="W32" s="227" t="str">
        <f t="shared" si="9"/>
        <v>Disminución</v>
      </c>
      <c r="X32" s="33"/>
      <c r="Y32" s="296">
        <v>0.79301375150680542</v>
      </c>
      <c r="Z32" s="296">
        <v>9.0447012335062027E-3</v>
      </c>
      <c r="AA32" s="296">
        <v>0.7220420241355896</v>
      </c>
      <c r="AB32" s="296">
        <v>6.1313151381909847E-3</v>
      </c>
      <c r="AC32" s="311">
        <f t="shared" si="10"/>
        <v>-7.097172737121582E-2</v>
      </c>
      <c r="AD32" s="312">
        <f t="shared" si="11"/>
        <v>1.0927014492861193E-2</v>
      </c>
      <c r="AE32" s="312">
        <f t="shared" si="12"/>
        <v>-6.4950703064943189</v>
      </c>
      <c r="AF32" s="329">
        <f t="shared" si="22"/>
        <v>4.1497321440835558E-11</v>
      </c>
      <c r="AG32" s="229" t="str">
        <f t="shared" si="13"/>
        <v>Significativa</v>
      </c>
      <c r="AH32" s="229" t="str">
        <f t="shared" si="14"/>
        <v>Disminución</v>
      </c>
      <c r="AI32" s="33"/>
      <c r="AJ32" s="267">
        <v>0.48939761519432068</v>
      </c>
      <c r="AK32" s="267">
        <v>2.4399477988481522E-2</v>
      </c>
      <c r="AL32" s="267">
        <v>0.44567379355430603</v>
      </c>
      <c r="AM32" s="267">
        <v>1.8112108111381531E-2</v>
      </c>
      <c r="AN32" s="311">
        <f t="shared" si="15"/>
        <v>-4.3723821640014648E-2</v>
      </c>
      <c r="AO32" s="312">
        <f t="shared" si="16"/>
        <v>3.0387217482829305E-2</v>
      </c>
      <c r="AP32" s="312">
        <f t="shared" si="17"/>
        <v>-1.4388886269274692</v>
      </c>
      <c r="AQ32" s="329">
        <f t="shared" si="23"/>
        <v>7.5091040166742604E-2</v>
      </c>
      <c r="AR32" s="229" t="str">
        <f t="shared" si="18"/>
        <v>No significativa</v>
      </c>
      <c r="AS32" s="229" t="str">
        <f t="shared" si="19"/>
        <v>Sin cambio</v>
      </c>
      <c r="AT32" s="32"/>
      <c r="AU32" s="256">
        <v>10.659573554992676</v>
      </c>
      <c r="AV32" s="296">
        <v>0.3581845760345459</v>
      </c>
      <c r="AW32" s="256">
        <v>13.234275817871094</v>
      </c>
      <c r="AX32" s="296">
        <v>0.44191843271255493</v>
      </c>
      <c r="AY32" s="256">
        <v>19.053684234619141</v>
      </c>
      <c r="AZ32" s="296">
        <v>0.9492342472076416</v>
      </c>
      <c r="BA32" s="256">
        <v>8.4243993759155273</v>
      </c>
      <c r="BB32" s="296">
        <v>0.71552151441574097</v>
      </c>
      <c r="BC32" s="258">
        <v>26.840167999267578</v>
      </c>
      <c r="BD32" s="287">
        <v>0.74480438232421875</v>
      </c>
      <c r="BE32" s="256">
        <v>33.865692138671875</v>
      </c>
      <c r="BF32" s="296">
        <v>0.87410497665405273</v>
      </c>
      <c r="BG32" s="256">
        <v>14.869645118713379</v>
      </c>
      <c r="BH32" s="287">
        <v>0.70401376485824585</v>
      </c>
      <c r="BI32" s="256">
        <v>12.310314178466797</v>
      </c>
      <c r="BJ32" s="296">
        <v>0.85613709688186646</v>
      </c>
      <c r="BK32" s="256">
        <v>17.851522445678711</v>
      </c>
      <c r="BL32" s="296">
        <v>0.74008697271347046</v>
      </c>
      <c r="BM32" s="256">
        <v>16.282835006713867</v>
      </c>
      <c r="BN32" s="296">
        <v>1.2830855846405029</v>
      </c>
      <c r="BO32" s="256">
        <v>10.725404739379883</v>
      </c>
      <c r="BP32" s="296">
        <v>0.89989984035491943</v>
      </c>
      <c r="BQ32" s="256">
        <v>15.88248348236084</v>
      </c>
      <c r="BR32" s="296">
        <v>0.88968074321746826</v>
      </c>
      <c r="BS32" s="256">
        <v>100</v>
      </c>
      <c r="BT32" s="256">
        <v>100</v>
      </c>
    </row>
    <row r="33" spans="1:82" x14ac:dyDescent="0.2">
      <c r="A33" s="23"/>
      <c r="B33" s="34" t="s">
        <v>47</v>
      </c>
      <c r="C33" s="296">
        <v>2.9709296226501465</v>
      </c>
      <c r="D33" s="296">
        <v>7.1784183382987976E-2</v>
      </c>
      <c r="E33" s="296">
        <v>2.4888205528259277</v>
      </c>
      <c r="F33" s="296">
        <v>6.4626328647136688E-2</v>
      </c>
      <c r="G33" s="328">
        <f t="shared" si="0"/>
        <v>-0.48210906982421875</v>
      </c>
      <c r="H33" s="312">
        <f t="shared" si="1"/>
        <v>9.6589499110256119E-2</v>
      </c>
      <c r="I33" s="312">
        <f t="shared" si="2"/>
        <v>-4.9913197010566872</v>
      </c>
      <c r="J33" s="329">
        <f t="shared" si="20"/>
        <v>2.9984072201503128E-7</v>
      </c>
      <c r="K33" s="227" t="str">
        <f t="shared" si="3"/>
        <v>Significativa</v>
      </c>
      <c r="L33" s="227" t="str">
        <f t="shared" si="4"/>
        <v>Disminución</v>
      </c>
      <c r="M33" s="33"/>
      <c r="N33" s="296">
        <v>0.3191489577293396</v>
      </c>
      <c r="O33" s="296">
        <v>1.3159746304154396E-2</v>
      </c>
      <c r="P33" s="296">
        <v>0.26704114675521851</v>
      </c>
      <c r="Q33" s="296">
        <v>1.119448896497488E-2</v>
      </c>
      <c r="R33" s="311">
        <f t="shared" si="5"/>
        <v>-5.2107810974121094E-2</v>
      </c>
      <c r="S33" s="312">
        <f t="shared" si="6"/>
        <v>1.7277022485852406E-2</v>
      </c>
      <c r="T33" s="312">
        <f t="shared" si="7"/>
        <v>-3.0160180098619707</v>
      </c>
      <c r="U33" s="329">
        <f t="shared" si="21"/>
        <v>1.2805902352464279E-3</v>
      </c>
      <c r="V33" s="227" t="str">
        <f t="shared" si="8"/>
        <v>Significativa</v>
      </c>
      <c r="W33" s="227" t="str">
        <f t="shared" si="9"/>
        <v>Disminución</v>
      </c>
      <c r="X33" s="33"/>
      <c r="Y33" s="296">
        <v>0.7475774884223938</v>
      </c>
      <c r="Z33" s="296">
        <v>5.9820148162543774E-3</v>
      </c>
      <c r="AA33" s="296">
        <v>0.70740169286727905</v>
      </c>
      <c r="AB33" s="296">
        <v>5.385527852922678E-3</v>
      </c>
      <c r="AC33" s="311">
        <f t="shared" si="10"/>
        <v>-4.0175795555114746E-2</v>
      </c>
      <c r="AD33" s="312">
        <f t="shared" si="11"/>
        <v>8.0491248913464406E-3</v>
      </c>
      <c r="AE33" s="312">
        <f t="shared" si="12"/>
        <v>-4.9913246591946248</v>
      </c>
      <c r="AF33" s="329">
        <f t="shared" si="22"/>
        <v>2.9983302406759727E-7</v>
      </c>
      <c r="AG33" s="229" t="str">
        <f t="shared" si="13"/>
        <v>Significativa</v>
      </c>
      <c r="AH33" s="229" t="str">
        <f t="shared" si="14"/>
        <v>Disminución</v>
      </c>
      <c r="AI33" s="33"/>
      <c r="AJ33" s="267">
        <v>0.48184627294540405</v>
      </c>
      <c r="AK33" s="267">
        <v>1.485397107899189E-2</v>
      </c>
      <c r="AL33" s="267">
        <v>0.45540934801101685</v>
      </c>
      <c r="AM33" s="267">
        <v>1.3847797177731991E-2</v>
      </c>
      <c r="AN33" s="311">
        <f t="shared" si="15"/>
        <v>-2.6436924934387207E-2</v>
      </c>
      <c r="AO33" s="312">
        <f t="shared" si="16"/>
        <v>2.0307681883738715E-2</v>
      </c>
      <c r="AP33" s="312">
        <f t="shared" si="17"/>
        <v>-1.3018189415088512</v>
      </c>
      <c r="AQ33" s="329">
        <f t="shared" si="23"/>
        <v>9.6489143559299842E-2</v>
      </c>
      <c r="AR33" s="229" t="str">
        <f t="shared" si="18"/>
        <v>No significativa</v>
      </c>
      <c r="AS33" s="229" t="str">
        <f t="shared" si="19"/>
        <v>Sin cambio</v>
      </c>
      <c r="AT33" s="32"/>
      <c r="AU33" s="256">
        <v>10.596632957458496</v>
      </c>
      <c r="AV33" s="296">
        <v>0.42237392067909241</v>
      </c>
      <c r="AW33" s="256">
        <v>12.001829147338867</v>
      </c>
      <c r="AX33" s="296">
        <v>0.51515406370162964</v>
      </c>
      <c r="AY33" s="256">
        <v>22.557159423828125</v>
      </c>
      <c r="AZ33" s="296">
        <v>0.63300758600234985</v>
      </c>
      <c r="BA33" s="256">
        <v>12.945493698120117</v>
      </c>
      <c r="BB33" s="296">
        <v>0.77285832166671753</v>
      </c>
      <c r="BC33" s="258">
        <v>30.904254913330078</v>
      </c>
      <c r="BD33" s="287">
        <v>0.71054351329803467</v>
      </c>
      <c r="BE33" s="256">
        <v>36.32342529296875</v>
      </c>
      <c r="BF33" s="296">
        <v>0.88329726457595825</v>
      </c>
      <c r="BG33" s="256">
        <v>10.316798210144043</v>
      </c>
      <c r="BH33" s="287">
        <v>0.70815557241439819</v>
      </c>
      <c r="BI33" s="256">
        <v>10.407268524169922</v>
      </c>
      <c r="BJ33" s="296">
        <v>0.7562975287437439</v>
      </c>
      <c r="BK33" s="256">
        <v>14.185005187988281</v>
      </c>
      <c r="BL33" s="296">
        <v>1.1800107955932617</v>
      </c>
      <c r="BM33" s="256">
        <v>12.965353012084961</v>
      </c>
      <c r="BN33" s="296">
        <v>1.3278094530105591</v>
      </c>
      <c r="BO33" s="256">
        <v>11.440149307250977</v>
      </c>
      <c r="BP33" s="296">
        <v>0.74895614385604858</v>
      </c>
      <c r="BQ33" s="256">
        <v>15.356630325317383</v>
      </c>
      <c r="BR33" s="296">
        <v>0.94897365570068359</v>
      </c>
      <c r="BS33" s="256">
        <v>100</v>
      </c>
      <c r="BT33" s="256">
        <v>100</v>
      </c>
    </row>
    <row r="34" spans="1:82" x14ac:dyDescent="0.2">
      <c r="A34" s="23"/>
      <c r="B34" s="34" t="s">
        <v>46</v>
      </c>
      <c r="C34" s="296">
        <v>2.3024027347564697</v>
      </c>
      <c r="D34" s="296">
        <v>4.939592257142067E-2</v>
      </c>
      <c r="E34" s="296">
        <v>2.0259244441986084</v>
      </c>
      <c r="F34" s="296">
        <v>5.9141330420970917E-2</v>
      </c>
      <c r="G34" s="328">
        <f t="shared" si="0"/>
        <v>-0.27647829055786133</v>
      </c>
      <c r="H34" s="312">
        <f t="shared" si="1"/>
        <v>7.70561751623077E-2</v>
      </c>
      <c r="I34" s="312">
        <f t="shared" si="2"/>
        <v>-3.5880095264980354</v>
      </c>
      <c r="J34" s="329">
        <f t="shared" si="20"/>
        <v>1.6660605897445292E-4</v>
      </c>
      <c r="K34" s="227" t="str">
        <f t="shared" si="3"/>
        <v>Significativa</v>
      </c>
      <c r="L34" s="227" t="str">
        <f t="shared" si="4"/>
        <v>Disminución</v>
      </c>
      <c r="M34" s="33"/>
      <c r="N34" s="296">
        <v>0.13512967526912689</v>
      </c>
      <c r="O34" s="296">
        <v>7.2951167821884155E-3</v>
      </c>
      <c r="P34" s="296">
        <v>0.12422385066747665</v>
      </c>
      <c r="Q34" s="296">
        <v>8.261336013674736E-3</v>
      </c>
      <c r="R34" s="311">
        <f t="shared" si="5"/>
        <v>-1.0905824601650238E-2</v>
      </c>
      <c r="S34" s="312">
        <f t="shared" si="6"/>
        <v>1.1021270416635563E-2</v>
      </c>
      <c r="T34" s="312">
        <f t="shared" si="7"/>
        <v>-0.98952518079847951</v>
      </c>
      <c r="U34" s="329">
        <f t="shared" si="21"/>
        <v>0.16120312801582945</v>
      </c>
      <c r="V34" s="227" t="str">
        <f t="shared" si="8"/>
        <v>No significativa</v>
      </c>
      <c r="W34" s="227" t="str">
        <f t="shared" si="9"/>
        <v>Sin cambio</v>
      </c>
      <c r="X34" s="33"/>
      <c r="Y34" s="296">
        <v>0.69186693429946899</v>
      </c>
      <c r="Z34" s="296">
        <v>4.1163275018334389E-3</v>
      </c>
      <c r="AA34" s="296">
        <v>0.66882705688476563</v>
      </c>
      <c r="AB34" s="296">
        <v>4.9284445121884346E-3</v>
      </c>
      <c r="AC34" s="311">
        <f t="shared" si="10"/>
        <v>-2.3039877414703369E-2</v>
      </c>
      <c r="AD34" s="312">
        <f t="shared" si="11"/>
        <v>6.4213485664672198E-3</v>
      </c>
      <c r="AE34" s="312">
        <f t="shared" si="12"/>
        <v>-3.5880122650589934</v>
      </c>
      <c r="AF34" s="329">
        <f t="shared" si="22"/>
        <v>1.6660430946010125E-4</v>
      </c>
      <c r="AG34" s="229" t="str">
        <f t="shared" si="13"/>
        <v>Significativa</v>
      </c>
      <c r="AH34" s="229" t="str">
        <f t="shared" si="14"/>
        <v>Disminución</v>
      </c>
      <c r="AI34" s="33"/>
      <c r="AJ34" s="267">
        <v>0.24363698065280914</v>
      </c>
      <c r="AK34" s="267">
        <v>1.1502672918140888E-2</v>
      </c>
      <c r="AL34" s="267">
        <v>0.24606327712535858</v>
      </c>
      <c r="AM34" s="267">
        <v>1.339698676019907E-2</v>
      </c>
      <c r="AN34" s="311">
        <f t="shared" si="15"/>
        <v>2.4262964725494385E-3</v>
      </c>
      <c r="AO34" s="312">
        <f t="shared" si="16"/>
        <v>1.7657597189727741E-2</v>
      </c>
      <c r="AP34" s="312">
        <f t="shared" si="17"/>
        <v>0.13740807690193146</v>
      </c>
      <c r="AQ34" s="329">
        <f t="shared" si="23"/>
        <v>0.44535412358060911</v>
      </c>
      <c r="AR34" s="229" t="str">
        <f t="shared" si="18"/>
        <v>No significativa</v>
      </c>
      <c r="AS34" s="229" t="str">
        <f t="shared" si="19"/>
        <v>Sin cambio</v>
      </c>
      <c r="AT34" s="32"/>
      <c r="AU34" s="256">
        <v>13.701696395874023</v>
      </c>
      <c r="AV34" s="296">
        <v>0.55277061462402344</v>
      </c>
      <c r="AW34" s="256">
        <v>13.500432968139648</v>
      </c>
      <c r="AX34" s="296">
        <v>0.68141293525695801</v>
      </c>
      <c r="AY34" s="256">
        <v>15.430476188659668</v>
      </c>
      <c r="AZ34" s="296">
        <v>1.0066606998443604</v>
      </c>
      <c r="BA34" s="256">
        <v>9.6023578643798828</v>
      </c>
      <c r="BB34" s="296">
        <v>0.70724856853485107</v>
      </c>
      <c r="BC34" s="258">
        <v>36.695533752441406</v>
      </c>
      <c r="BD34" s="287">
        <v>0.7730262279510498</v>
      </c>
      <c r="BE34" s="256">
        <v>41.927753448486328</v>
      </c>
      <c r="BF34" s="296">
        <v>1.3053947687149048</v>
      </c>
      <c r="BG34" s="256">
        <v>9.8311681747436523</v>
      </c>
      <c r="BH34" s="287">
        <v>0.71889233589172363</v>
      </c>
      <c r="BI34" s="256">
        <v>10.258945465087891</v>
      </c>
      <c r="BJ34" s="296">
        <v>1.1085509061813354</v>
      </c>
      <c r="BK34" s="256">
        <v>10.511164665222168</v>
      </c>
      <c r="BL34" s="296">
        <v>1.0620635747909546</v>
      </c>
      <c r="BM34" s="256">
        <v>8.1222019195556641</v>
      </c>
      <c r="BN34" s="296">
        <v>1.2638320922851563</v>
      </c>
      <c r="BO34" s="256">
        <v>13.829962730407715</v>
      </c>
      <c r="BP34" s="296">
        <v>0.96542972326278687</v>
      </c>
      <c r="BQ34" s="256">
        <v>16.588310241699219</v>
      </c>
      <c r="BR34" s="296">
        <v>1.1391319036483765</v>
      </c>
      <c r="BS34" s="256">
        <v>100</v>
      </c>
      <c r="BT34" s="256">
        <v>100</v>
      </c>
    </row>
    <row r="35" spans="1:82" x14ac:dyDescent="0.2">
      <c r="A35" s="23"/>
      <c r="B35" s="34" t="s">
        <v>45</v>
      </c>
      <c r="C35" s="296">
        <v>2.5266547203063965</v>
      </c>
      <c r="D35" s="296">
        <v>6.1415262520313263E-2</v>
      </c>
      <c r="E35" s="296">
        <v>2.1384298801422119</v>
      </c>
      <c r="F35" s="296">
        <v>4.1932713240385056E-2</v>
      </c>
      <c r="G35" s="328">
        <f t="shared" si="0"/>
        <v>-0.38822484016418457</v>
      </c>
      <c r="H35" s="312">
        <f t="shared" si="1"/>
        <v>7.4365226484825284E-2</v>
      </c>
      <c r="I35" s="312">
        <f t="shared" si="2"/>
        <v>-5.2205158044318525</v>
      </c>
      <c r="J35" s="329">
        <f t="shared" si="20"/>
        <v>8.9212739397361286E-8</v>
      </c>
      <c r="K35" s="227" t="str">
        <f t="shared" si="3"/>
        <v>Significativa</v>
      </c>
      <c r="L35" s="227" t="str">
        <f t="shared" si="4"/>
        <v>Disminución</v>
      </c>
      <c r="M35" s="33"/>
      <c r="N35" s="296">
        <v>0.14136804640293121</v>
      </c>
      <c r="O35" s="296">
        <v>7.9857176169753075E-3</v>
      </c>
      <c r="P35" s="296">
        <v>0.13644473254680634</v>
      </c>
      <c r="Q35" s="296">
        <v>6.7948554642498493E-3</v>
      </c>
      <c r="R35" s="311">
        <f t="shared" si="5"/>
        <v>-4.9233138561248779E-3</v>
      </c>
      <c r="S35" s="312">
        <f t="shared" si="6"/>
        <v>1.0485310993867365E-2</v>
      </c>
      <c r="T35" s="312">
        <f t="shared" si="7"/>
        <v>-0.46954390375301402</v>
      </c>
      <c r="U35" s="329">
        <f t="shared" si="21"/>
        <v>0.31934045537148847</v>
      </c>
      <c r="V35" s="227" t="str">
        <f t="shared" si="8"/>
        <v>No significativa</v>
      </c>
      <c r="W35" s="227" t="str">
        <f t="shared" si="9"/>
        <v>Sin cambio</v>
      </c>
      <c r="X35" s="33"/>
      <c r="Y35" s="296">
        <v>0.71055454015731812</v>
      </c>
      <c r="Z35" s="296">
        <v>5.1179388538002968E-3</v>
      </c>
      <c r="AA35" s="296">
        <v>0.67820250988006592</v>
      </c>
      <c r="AB35" s="296">
        <v>3.4943930804729462E-3</v>
      </c>
      <c r="AC35" s="311">
        <f t="shared" si="10"/>
        <v>-3.2352030277252197E-2</v>
      </c>
      <c r="AD35" s="312">
        <f t="shared" si="11"/>
        <v>6.1971026384993735E-3</v>
      </c>
      <c r="AE35" s="312">
        <f t="shared" si="12"/>
        <v>-5.2205090288913194</v>
      </c>
      <c r="AF35" s="329">
        <f t="shared" si="22"/>
        <v>8.9216003602309506E-8</v>
      </c>
      <c r="AG35" s="229" t="str">
        <f t="shared" si="13"/>
        <v>Significativa</v>
      </c>
      <c r="AH35" s="229" t="str">
        <f t="shared" si="14"/>
        <v>Disminución</v>
      </c>
      <c r="AI35" s="33"/>
      <c r="AJ35" s="267">
        <v>0.23853605985641479</v>
      </c>
      <c r="AK35" s="267">
        <v>1.189019437879324E-2</v>
      </c>
      <c r="AL35" s="267">
        <v>0.25964048504829407</v>
      </c>
      <c r="AM35" s="267">
        <v>1.1491356417536736E-2</v>
      </c>
      <c r="AN35" s="311">
        <f t="shared" si="15"/>
        <v>2.1104425191879272E-2</v>
      </c>
      <c r="AO35" s="312">
        <f t="shared" si="16"/>
        <v>1.6535658277805242E-2</v>
      </c>
      <c r="AP35" s="312">
        <f t="shared" si="17"/>
        <v>1.2762978550546362</v>
      </c>
      <c r="AQ35" s="329">
        <f t="shared" si="23"/>
        <v>0.10092512406834842</v>
      </c>
      <c r="AR35" s="229" t="str">
        <f t="shared" si="18"/>
        <v>No significativa</v>
      </c>
      <c r="AS35" s="229" t="str">
        <f t="shared" si="19"/>
        <v>Sin cambio</v>
      </c>
      <c r="AT35" s="32"/>
      <c r="AU35" s="256">
        <v>11.069311141967773</v>
      </c>
      <c r="AV35" s="296">
        <v>0.45920702815055847</v>
      </c>
      <c r="AW35" s="256">
        <v>12.919184684753418</v>
      </c>
      <c r="AX35" s="296">
        <v>0.65106022357940674</v>
      </c>
      <c r="AY35" s="256">
        <v>19.517553329467773</v>
      </c>
      <c r="AZ35" s="296">
        <v>1.0630424022674561</v>
      </c>
      <c r="BA35" s="256">
        <v>13.52369213104248</v>
      </c>
      <c r="BB35" s="296">
        <v>0.87941044569015503</v>
      </c>
      <c r="BC35" s="258">
        <v>33.959037780761719</v>
      </c>
      <c r="BD35" s="287">
        <v>0.73421168327331543</v>
      </c>
      <c r="BE35" s="256">
        <v>39.424732208251953</v>
      </c>
      <c r="BF35" s="296">
        <v>0.83557087182998657</v>
      </c>
      <c r="BG35" s="256">
        <v>18.498239517211914</v>
      </c>
      <c r="BH35" s="287">
        <v>0.80434751510620117</v>
      </c>
      <c r="BI35" s="256">
        <v>16.223451614379883</v>
      </c>
      <c r="BJ35" s="296">
        <v>0.91876155138015747</v>
      </c>
      <c r="BK35" s="256">
        <v>5.5373458862304687</v>
      </c>
      <c r="BL35" s="296">
        <v>0.88736265897750854</v>
      </c>
      <c r="BM35" s="256">
        <v>3.2714579105377197</v>
      </c>
      <c r="BN35" s="296">
        <v>0.89468753337860107</v>
      </c>
      <c r="BO35" s="256">
        <v>11.418514251708984</v>
      </c>
      <c r="BP35" s="296">
        <v>1.2869777679443359</v>
      </c>
      <c r="BQ35" s="256">
        <v>14.637480735778809</v>
      </c>
      <c r="BR35" s="296">
        <v>1.0028249025344849</v>
      </c>
      <c r="BS35" s="256">
        <v>100</v>
      </c>
      <c r="BT35" s="256">
        <v>100</v>
      </c>
    </row>
    <row r="36" spans="1:82" x14ac:dyDescent="0.2">
      <c r="A36" s="23"/>
      <c r="B36" s="34" t="s">
        <v>44</v>
      </c>
      <c r="C36" s="296">
        <v>2.7779021263122559</v>
      </c>
      <c r="D36" s="296">
        <v>9.0222291648387909E-2</v>
      </c>
      <c r="E36" s="296">
        <v>2.3575749397277832</v>
      </c>
      <c r="F36" s="296">
        <v>8.9426189661026001E-2</v>
      </c>
      <c r="G36" s="328">
        <f t="shared" si="0"/>
        <v>-0.42032718658447266</v>
      </c>
      <c r="H36" s="312">
        <f t="shared" si="1"/>
        <v>0.12703190665174069</v>
      </c>
      <c r="I36" s="312">
        <f t="shared" si="2"/>
        <v>-3.308831597220721</v>
      </c>
      <c r="J36" s="329">
        <f t="shared" si="20"/>
        <v>4.6843084919404867E-4</v>
      </c>
      <c r="K36" s="227" t="str">
        <f t="shared" si="3"/>
        <v>Significativa</v>
      </c>
      <c r="L36" s="227" t="str">
        <f t="shared" si="4"/>
        <v>Disminución</v>
      </c>
      <c r="M36" s="33"/>
      <c r="N36" s="296">
        <v>0.23582147061824799</v>
      </c>
      <c r="O36" s="296">
        <v>1.4288732782006264E-2</v>
      </c>
      <c r="P36" s="296">
        <v>0.19843621551990509</v>
      </c>
      <c r="Q36" s="296">
        <v>1.1969540268182755E-2</v>
      </c>
      <c r="R36" s="311">
        <f t="shared" si="5"/>
        <v>-3.7385255098342896E-2</v>
      </c>
      <c r="S36" s="312">
        <f t="shared" si="6"/>
        <v>1.863968290361263E-2</v>
      </c>
      <c r="T36" s="312">
        <f t="shared" si="7"/>
        <v>-2.0056808526016883</v>
      </c>
      <c r="U36" s="329">
        <f t="shared" si="21"/>
        <v>2.2445154682262027E-2</v>
      </c>
      <c r="V36" s="227" t="str">
        <f t="shared" si="8"/>
        <v>Significativa</v>
      </c>
      <c r="W36" s="227" t="str">
        <f t="shared" si="9"/>
        <v>Disminución</v>
      </c>
      <c r="X36" s="33"/>
      <c r="Y36" s="296">
        <v>0.73149186372756958</v>
      </c>
      <c r="Z36" s="296">
        <v>7.5185243040323257E-3</v>
      </c>
      <c r="AA36" s="296">
        <v>0.69646459817886353</v>
      </c>
      <c r="AB36" s="296">
        <v>7.4521824717521667E-3</v>
      </c>
      <c r="AC36" s="311">
        <f t="shared" si="10"/>
        <v>-3.5027265548706055E-2</v>
      </c>
      <c r="AD36" s="312">
        <f t="shared" si="11"/>
        <v>1.0585992220978391E-2</v>
      </c>
      <c r="AE36" s="312">
        <f t="shared" si="12"/>
        <v>-3.308831597220721</v>
      </c>
      <c r="AF36" s="329">
        <f t="shared" si="22"/>
        <v>4.6843084919404867E-4</v>
      </c>
      <c r="AG36" s="229" t="str">
        <f t="shared" si="13"/>
        <v>Significativa</v>
      </c>
      <c r="AH36" s="229" t="str">
        <f t="shared" si="14"/>
        <v>Disminución</v>
      </c>
      <c r="AI36" s="33"/>
      <c r="AJ36" s="267">
        <v>0.37258651852607727</v>
      </c>
      <c r="AK36" s="267">
        <v>1.7203135415911674E-2</v>
      </c>
      <c r="AL36" s="267">
        <v>0.35172700881958008</v>
      </c>
      <c r="AM36" s="267">
        <v>1.4415008015930653E-2</v>
      </c>
      <c r="AN36" s="311">
        <f t="shared" si="15"/>
        <v>-2.0859509706497192E-2</v>
      </c>
      <c r="AO36" s="312">
        <f t="shared" si="16"/>
        <v>2.2444160136604344E-2</v>
      </c>
      <c r="AP36" s="312">
        <f t="shared" si="17"/>
        <v>-0.92939586865971724</v>
      </c>
      <c r="AQ36" s="329">
        <f t="shared" si="23"/>
        <v>0.17634198403109189</v>
      </c>
      <c r="AR36" s="229" t="str">
        <f t="shared" si="18"/>
        <v>No significativa</v>
      </c>
      <c r="AS36" s="229" t="str">
        <f t="shared" si="19"/>
        <v>Sin cambio</v>
      </c>
      <c r="AT36" s="32"/>
      <c r="AU36" s="256">
        <v>11.344143867492676</v>
      </c>
      <c r="AV36" s="296">
        <v>0.41514492034912109</v>
      </c>
      <c r="AW36" s="256">
        <v>12.751364707946777</v>
      </c>
      <c r="AX36" s="296">
        <v>0.66478836536407471</v>
      </c>
      <c r="AY36" s="256">
        <v>15.92762279510498</v>
      </c>
      <c r="AZ36" s="296">
        <v>1.2705426216125488</v>
      </c>
      <c r="BA36" s="256">
        <v>7.0040159225463867</v>
      </c>
      <c r="BB36" s="296">
        <v>0.58578413724899292</v>
      </c>
      <c r="BC36" s="258">
        <v>31.836505889892578</v>
      </c>
      <c r="BD36" s="287">
        <v>0.91262829303741455</v>
      </c>
      <c r="BE36" s="256">
        <v>36.301536560058594</v>
      </c>
      <c r="BF36" s="296">
        <v>1.2910481691360474</v>
      </c>
      <c r="BG36" s="256">
        <v>13.457303047180176</v>
      </c>
      <c r="BH36" s="287">
        <v>1.1164246797561646</v>
      </c>
      <c r="BI36" s="256">
        <v>10.130183219909668</v>
      </c>
      <c r="BJ36" s="296">
        <v>1.174939751625061</v>
      </c>
      <c r="BK36" s="256">
        <v>14.070730209350586</v>
      </c>
      <c r="BL36" s="296">
        <v>1.3103557825088501</v>
      </c>
      <c r="BM36" s="256">
        <v>18.31627082824707</v>
      </c>
      <c r="BN36" s="296">
        <v>1.1508255004882812</v>
      </c>
      <c r="BO36" s="256">
        <v>13.363693237304688</v>
      </c>
      <c r="BP36" s="296">
        <v>0.85028362274169922</v>
      </c>
      <c r="BQ36" s="256">
        <v>15.49662971496582</v>
      </c>
      <c r="BR36" s="296">
        <v>0.75097113847732544</v>
      </c>
      <c r="BS36" s="256">
        <v>100</v>
      </c>
      <c r="BT36" s="256">
        <v>100</v>
      </c>
    </row>
    <row r="37" spans="1:82" x14ac:dyDescent="0.2">
      <c r="A37" s="23"/>
      <c r="B37" s="34" t="s">
        <v>43</v>
      </c>
      <c r="C37" s="296">
        <v>2.4667978286743164</v>
      </c>
      <c r="D37" s="296">
        <v>7.078184187412262E-2</v>
      </c>
      <c r="E37" s="296">
        <v>2.1087238788604736</v>
      </c>
      <c r="F37" s="296">
        <v>6.9258220493793488E-2</v>
      </c>
      <c r="G37" s="328">
        <f t="shared" si="0"/>
        <v>-0.35807394981384277</v>
      </c>
      <c r="H37" s="312">
        <f t="shared" si="1"/>
        <v>9.9029138363717045E-2</v>
      </c>
      <c r="I37" s="312">
        <f t="shared" si="2"/>
        <v>-3.6158443436991097</v>
      </c>
      <c r="J37" s="329">
        <f t="shared" si="20"/>
        <v>1.4968511611766311E-4</v>
      </c>
      <c r="K37" s="227" t="str">
        <f t="shared" si="3"/>
        <v>Significativa</v>
      </c>
      <c r="L37" s="227" t="str">
        <f t="shared" si="4"/>
        <v>Disminución</v>
      </c>
      <c r="M37" s="33"/>
      <c r="N37" s="296">
        <v>0.13318055868148804</v>
      </c>
      <c r="O37" s="296">
        <v>8.5856495425105095E-3</v>
      </c>
      <c r="P37" s="296">
        <v>0.12692940235137939</v>
      </c>
      <c r="Q37" s="296">
        <v>8.4182340651750565E-3</v>
      </c>
      <c r="R37" s="311">
        <f t="shared" si="5"/>
        <v>-6.2511563301086426E-3</v>
      </c>
      <c r="S37" s="312">
        <f t="shared" si="6"/>
        <v>1.2024144162595719E-2</v>
      </c>
      <c r="T37" s="312">
        <f t="shared" si="7"/>
        <v>-0.51988368116497785</v>
      </c>
      <c r="U37" s="329">
        <f t="shared" si="21"/>
        <v>0.30157232501593095</v>
      </c>
      <c r="V37" s="227" t="str">
        <f t="shared" si="8"/>
        <v>No significativa</v>
      </c>
      <c r="W37" s="227" t="str">
        <f t="shared" si="9"/>
        <v>Sin cambio</v>
      </c>
      <c r="X37" s="33"/>
      <c r="Y37" s="296">
        <v>0.70556646585464478</v>
      </c>
      <c r="Z37" s="296">
        <v>5.8984872885048389E-3</v>
      </c>
      <c r="AA37" s="296">
        <v>0.67572700977325439</v>
      </c>
      <c r="AB37" s="296">
        <v>5.7715186849236488E-3</v>
      </c>
      <c r="AC37" s="311">
        <f t="shared" si="10"/>
        <v>-2.9839456081390381E-2</v>
      </c>
      <c r="AD37" s="312">
        <f t="shared" si="11"/>
        <v>8.2524287469251112E-3</v>
      </c>
      <c r="AE37" s="312">
        <f t="shared" si="12"/>
        <v>-3.6158392876168346</v>
      </c>
      <c r="AF37" s="329">
        <f t="shared" si="22"/>
        <v>1.496880380719168E-4</v>
      </c>
      <c r="AG37" s="229" t="str">
        <f t="shared" si="13"/>
        <v>Significativa</v>
      </c>
      <c r="AH37" s="229" t="str">
        <f t="shared" si="14"/>
        <v>Disminución</v>
      </c>
      <c r="AI37" s="33"/>
      <c r="AJ37" s="267">
        <v>0.22855803370475769</v>
      </c>
      <c r="AK37" s="267">
        <v>1.1663468554615974E-2</v>
      </c>
      <c r="AL37" s="267">
        <v>0.24404223263263702</v>
      </c>
      <c r="AM37" s="267">
        <v>1.224952656775713E-2</v>
      </c>
      <c r="AN37" s="311">
        <f t="shared" si="15"/>
        <v>1.5484198927879333E-2</v>
      </c>
      <c r="AO37" s="312">
        <f t="shared" si="16"/>
        <v>1.691411835889484E-2</v>
      </c>
      <c r="AP37" s="312">
        <f t="shared" si="17"/>
        <v>0.91546000798418581</v>
      </c>
      <c r="AQ37" s="329">
        <f t="shared" si="23"/>
        <v>0.17997509403529321</v>
      </c>
      <c r="AR37" s="229" t="str">
        <f t="shared" si="18"/>
        <v>No significativa</v>
      </c>
      <c r="AS37" s="229" t="str">
        <f t="shared" si="19"/>
        <v>Sin cambio</v>
      </c>
      <c r="AT37" s="32"/>
      <c r="AU37" s="256">
        <v>12.094965934753418</v>
      </c>
      <c r="AV37" s="296">
        <v>0.49407210946083069</v>
      </c>
      <c r="AW37" s="256">
        <v>13.260905265808105</v>
      </c>
      <c r="AX37" s="296">
        <v>0.53850167989730835</v>
      </c>
      <c r="AY37" s="256">
        <v>14.651839256286621</v>
      </c>
      <c r="AZ37" s="296">
        <v>1.081201434135437</v>
      </c>
      <c r="BA37" s="256">
        <v>9.54412841796875</v>
      </c>
      <c r="BB37" s="296">
        <v>0.83382260799407959</v>
      </c>
      <c r="BC37" s="258">
        <v>33.044624328613281</v>
      </c>
      <c r="BD37" s="287">
        <v>0.89479237794876099</v>
      </c>
      <c r="BE37" s="256">
        <v>37.263671875</v>
      </c>
      <c r="BF37" s="296">
        <v>1.40622878074646</v>
      </c>
      <c r="BG37" s="256">
        <v>12.187446594238281</v>
      </c>
      <c r="BH37" s="287">
        <v>1.0518224239349365</v>
      </c>
      <c r="BI37" s="256">
        <v>8.9773788452148437</v>
      </c>
      <c r="BJ37" s="296">
        <v>0.91027551889419556</v>
      </c>
      <c r="BK37" s="256">
        <v>11.615865707397461</v>
      </c>
      <c r="BL37" s="296">
        <v>1.2173991203308105</v>
      </c>
      <c r="BM37" s="256">
        <v>9.8549947738647461</v>
      </c>
      <c r="BN37" s="296">
        <v>1.3982017040252686</v>
      </c>
      <c r="BO37" s="256">
        <v>16.405258178710937</v>
      </c>
      <c r="BP37" s="296">
        <v>1.0953712463378906</v>
      </c>
      <c r="BQ37" s="256">
        <v>21.098922729492188</v>
      </c>
      <c r="BR37" s="296">
        <v>1.2612855434417725</v>
      </c>
      <c r="BS37" s="256">
        <v>100</v>
      </c>
      <c r="BT37" s="256">
        <v>100</v>
      </c>
    </row>
    <row r="38" spans="1:82" x14ac:dyDescent="0.2">
      <c r="A38" s="23"/>
      <c r="B38" s="34" t="s">
        <v>42</v>
      </c>
      <c r="C38" s="296">
        <v>2.3904843330383301</v>
      </c>
      <c r="D38" s="296">
        <v>5.7268295437097549E-2</v>
      </c>
      <c r="E38" s="296">
        <v>2.2299721240997314</v>
      </c>
      <c r="F38" s="296">
        <v>6.4733728766441345E-2</v>
      </c>
      <c r="G38" s="328">
        <f t="shared" si="0"/>
        <v>-0.16051220893859863</v>
      </c>
      <c r="H38" s="312">
        <f t="shared" si="1"/>
        <v>8.6429817206088569E-2</v>
      </c>
      <c r="I38" s="312">
        <f t="shared" si="2"/>
        <v>-1.857139285113417</v>
      </c>
      <c r="J38" s="329">
        <f t="shared" si="20"/>
        <v>3.1645670149670568E-2</v>
      </c>
      <c r="K38" s="227" t="str">
        <f t="shared" si="3"/>
        <v>Significativa</v>
      </c>
      <c r="L38" s="227" t="str">
        <f t="shared" si="4"/>
        <v>Disminución</v>
      </c>
      <c r="M38" s="33"/>
      <c r="N38" s="296">
        <v>0.10803778469562531</v>
      </c>
      <c r="O38" s="296">
        <v>5.9646554291248322E-3</v>
      </c>
      <c r="P38" s="296">
        <v>0.10822737962007523</v>
      </c>
      <c r="Q38" s="296">
        <v>8.3824265748262405E-3</v>
      </c>
      <c r="R38" s="311">
        <f t="shared" si="5"/>
        <v>1.8959492444992065E-4</v>
      </c>
      <c r="S38" s="312">
        <f t="shared" si="6"/>
        <v>1.0287963339288371E-2</v>
      </c>
      <c r="T38" s="312">
        <f t="shared" si="7"/>
        <v>1.8428810270530682E-2</v>
      </c>
      <c r="U38" s="329">
        <f t="shared" si="21"/>
        <v>0.49264838453516913</v>
      </c>
      <c r="V38" s="227" t="str">
        <f t="shared" si="8"/>
        <v>No significativa</v>
      </c>
      <c r="W38" s="227" t="str">
        <f t="shared" si="9"/>
        <v>Sin cambio</v>
      </c>
      <c r="X38" s="33"/>
      <c r="Y38" s="296">
        <v>0.69920700788497925</v>
      </c>
      <c r="Z38" s="296">
        <v>4.7723581083118916E-3</v>
      </c>
      <c r="AA38" s="296">
        <v>0.68583101034164429</v>
      </c>
      <c r="AB38" s="296">
        <v>5.3944773972034454E-3</v>
      </c>
      <c r="AC38" s="311">
        <f t="shared" si="10"/>
        <v>-1.3375997543334961E-2</v>
      </c>
      <c r="AD38" s="312">
        <f t="shared" si="11"/>
        <v>7.2024848700229229E-3</v>
      </c>
      <c r="AE38" s="312">
        <f t="shared" si="12"/>
        <v>-1.8571365000718689</v>
      </c>
      <c r="AF38" s="329">
        <f t="shared" si="22"/>
        <v>3.1645868215403758E-2</v>
      </c>
      <c r="AG38" s="229" t="str">
        <f t="shared" si="13"/>
        <v>Significativa</v>
      </c>
      <c r="AH38" s="229" t="str">
        <f t="shared" si="14"/>
        <v>Disminución</v>
      </c>
      <c r="AI38" s="33"/>
      <c r="AJ38" s="267">
        <v>0.18960370123386383</v>
      </c>
      <c r="AK38" s="267">
        <v>8.7521281093358994E-3</v>
      </c>
      <c r="AL38" s="267">
        <v>0.19971287250518799</v>
      </c>
      <c r="AM38" s="267">
        <v>1.3382819481194019E-2</v>
      </c>
      <c r="AN38" s="311">
        <f t="shared" si="15"/>
        <v>1.0109171271324158E-2</v>
      </c>
      <c r="AO38" s="312">
        <f t="shared" si="16"/>
        <v>1.5990609860429144E-2</v>
      </c>
      <c r="AP38" s="312">
        <f t="shared" si="17"/>
        <v>0.63219422896062427</v>
      </c>
      <c r="AQ38" s="329">
        <f t="shared" si="23"/>
        <v>0.26362998394414006</v>
      </c>
      <c r="AR38" s="229" t="str">
        <f t="shared" si="18"/>
        <v>No significativa</v>
      </c>
      <c r="AS38" s="229" t="str">
        <f t="shared" si="19"/>
        <v>Sin cambio</v>
      </c>
      <c r="AT38" s="32"/>
      <c r="AU38" s="256">
        <v>11.24455738067627</v>
      </c>
      <c r="AV38" s="296">
        <v>0.50516396760940552</v>
      </c>
      <c r="AW38" s="256">
        <v>9.6679973602294922</v>
      </c>
      <c r="AX38" s="296">
        <v>0.46201488375663757</v>
      </c>
      <c r="AY38" s="256">
        <v>14.152717590332031</v>
      </c>
      <c r="AZ38" s="296">
        <v>0.80771499872207642</v>
      </c>
      <c r="BA38" s="256">
        <v>10.711698532104492</v>
      </c>
      <c r="BB38" s="296">
        <v>0.85734415054321289</v>
      </c>
      <c r="BC38" s="258">
        <v>31.694284439086914</v>
      </c>
      <c r="BD38" s="287">
        <v>0.90093433856964111</v>
      </c>
      <c r="BE38" s="256">
        <v>32.345962524414063</v>
      </c>
      <c r="BF38" s="296">
        <v>0.94355094432830811</v>
      </c>
      <c r="BG38" s="256">
        <v>12.253836631774902</v>
      </c>
      <c r="BH38" s="287">
        <v>0.83101761341094971</v>
      </c>
      <c r="BI38" s="256">
        <v>11.507617950439453</v>
      </c>
      <c r="BJ38" s="296">
        <v>1.3692934513092041</v>
      </c>
      <c r="BK38" s="256">
        <v>10.826713562011719</v>
      </c>
      <c r="BL38" s="296">
        <v>1.203829288482666</v>
      </c>
      <c r="BM38" s="256">
        <v>11.104990005493164</v>
      </c>
      <c r="BN38" s="296">
        <v>0.98186802864074707</v>
      </c>
      <c r="BO38" s="256">
        <v>19.827890396118164</v>
      </c>
      <c r="BP38" s="296">
        <v>0.83168119192123413</v>
      </c>
      <c r="BQ38" s="256">
        <v>24.661733627319336</v>
      </c>
      <c r="BR38" s="296">
        <v>1.2382873296737671</v>
      </c>
      <c r="BS38" s="256">
        <v>100</v>
      </c>
      <c r="BT38" s="256">
        <v>100</v>
      </c>
    </row>
    <row r="39" spans="1:82" x14ac:dyDescent="0.2">
      <c r="A39" s="23"/>
      <c r="B39" s="34" t="s">
        <v>41</v>
      </c>
      <c r="C39" s="296">
        <v>2.4371757507324219</v>
      </c>
      <c r="D39" s="296">
        <v>6.6833734512329102E-2</v>
      </c>
      <c r="E39" s="296">
        <v>2.4049396514892578</v>
      </c>
      <c r="F39" s="296">
        <v>5.294293537735939E-2</v>
      </c>
      <c r="G39" s="328">
        <f t="shared" si="0"/>
        <v>-3.2236099243164063E-2</v>
      </c>
      <c r="H39" s="312">
        <f t="shared" si="1"/>
        <v>8.5262550250597965E-2</v>
      </c>
      <c r="I39" s="312">
        <f t="shared" si="2"/>
        <v>-0.37808040163492512</v>
      </c>
      <c r="J39" s="329">
        <f t="shared" si="20"/>
        <v>0.35268543343461267</v>
      </c>
      <c r="K39" s="227" t="str">
        <f t="shared" si="3"/>
        <v>No significativa</v>
      </c>
      <c r="L39" s="227" t="str">
        <f t="shared" si="4"/>
        <v>Sin cambio</v>
      </c>
      <c r="M39" s="33"/>
      <c r="N39" s="296">
        <v>0.21830694377422333</v>
      </c>
      <c r="O39" s="296">
        <v>9.5528243109583855E-3</v>
      </c>
      <c r="P39" s="296">
        <v>0.19862857460975647</v>
      </c>
      <c r="Q39" s="296">
        <v>9.3241240829229355E-3</v>
      </c>
      <c r="R39" s="311">
        <f t="shared" si="5"/>
        <v>-1.9678369164466858E-2</v>
      </c>
      <c r="S39" s="312">
        <f t="shared" si="6"/>
        <v>1.3348997798703131E-2</v>
      </c>
      <c r="T39" s="312">
        <f t="shared" si="7"/>
        <v>-1.4741458093864268</v>
      </c>
      <c r="U39" s="329">
        <f t="shared" si="21"/>
        <v>7.0221168386272528E-2</v>
      </c>
      <c r="V39" s="227" t="str">
        <f t="shared" si="8"/>
        <v>No significativa</v>
      </c>
      <c r="W39" s="227" t="str">
        <f t="shared" si="9"/>
        <v>Sin cambio</v>
      </c>
      <c r="X39" s="33"/>
      <c r="Y39" s="296">
        <v>0.70309799909591675</v>
      </c>
      <c r="Z39" s="296">
        <v>5.5694780312478542E-3</v>
      </c>
      <c r="AA39" s="296">
        <v>0.70041161775588989</v>
      </c>
      <c r="AB39" s="296">
        <v>4.4119115918874741E-3</v>
      </c>
      <c r="AC39" s="311">
        <f t="shared" si="10"/>
        <v>-2.6863813400268555E-3</v>
      </c>
      <c r="AD39" s="312">
        <f t="shared" si="11"/>
        <v>7.1052128353191182E-3</v>
      </c>
      <c r="AE39" s="312">
        <f t="shared" si="12"/>
        <v>-0.37808597747743633</v>
      </c>
      <c r="AF39" s="329">
        <f t="shared" si="22"/>
        <v>0.35268336243489373</v>
      </c>
      <c r="AG39" s="229" t="str">
        <f t="shared" si="13"/>
        <v>No significativa</v>
      </c>
      <c r="AH39" s="229" t="str">
        <f t="shared" si="14"/>
        <v>Sin cambio</v>
      </c>
      <c r="AI39" s="33"/>
      <c r="AJ39" s="267">
        <v>0.37787467241287231</v>
      </c>
      <c r="AK39" s="267">
        <v>1.2701357714831829E-2</v>
      </c>
      <c r="AL39" s="267">
        <v>0.34709003567695618</v>
      </c>
      <c r="AM39" s="267">
        <v>1.4868116937577724E-2</v>
      </c>
      <c r="AN39" s="311">
        <f t="shared" si="15"/>
        <v>-3.0784636735916138E-2</v>
      </c>
      <c r="AO39" s="312">
        <f t="shared" si="16"/>
        <v>1.955467691038652E-2</v>
      </c>
      <c r="AP39" s="312">
        <f t="shared" si="17"/>
        <v>-1.57428511230297</v>
      </c>
      <c r="AQ39" s="329">
        <f t="shared" si="23"/>
        <v>5.7710775016972485E-2</v>
      </c>
      <c r="AR39" s="229" t="str">
        <f t="shared" si="18"/>
        <v>No significativa</v>
      </c>
      <c r="AS39" s="229" t="str">
        <f t="shared" si="19"/>
        <v>Sin cambio</v>
      </c>
      <c r="AT39" s="32"/>
      <c r="AU39" s="256">
        <v>10.472054481506348</v>
      </c>
      <c r="AV39" s="296">
        <v>0.39061850309371948</v>
      </c>
      <c r="AW39" s="256">
        <v>10.705837249755859</v>
      </c>
      <c r="AX39" s="296">
        <v>0.54558169841766357</v>
      </c>
      <c r="AY39" s="256">
        <v>11.807746887207031</v>
      </c>
      <c r="AZ39" s="296">
        <v>0.83897095918655396</v>
      </c>
      <c r="BA39" s="256">
        <v>8.8347139358520508</v>
      </c>
      <c r="BB39" s="296">
        <v>0.70876586437225342</v>
      </c>
      <c r="BC39" s="258">
        <v>37.81884765625</v>
      </c>
      <c r="BD39" s="287">
        <v>1.0524967908859253</v>
      </c>
      <c r="BE39" s="256">
        <v>37.219013214111328</v>
      </c>
      <c r="BF39" s="296">
        <v>0.85289943218231201</v>
      </c>
      <c r="BG39" s="256">
        <v>9.5369386672973633</v>
      </c>
      <c r="BH39" s="287">
        <v>0.65597301721572876</v>
      </c>
      <c r="BI39" s="256">
        <v>12.097118377685547</v>
      </c>
      <c r="BJ39" s="296">
        <v>1.0003970861434937</v>
      </c>
      <c r="BK39" s="256">
        <v>10.088564872741699</v>
      </c>
      <c r="BL39" s="296">
        <v>1.2660650014877319</v>
      </c>
      <c r="BM39" s="256">
        <v>11.908236503601074</v>
      </c>
      <c r="BN39" s="296">
        <v>1.4033472537994385</v>
      </c>
      <c r="BO39" s="256">
        <v>20.275848388671875</v>
      </c>
      <c r="BP39" s="296">
        <v>0.9295496940612793</v>
      </c>
      <c r="BQ39" s="256">
        <v>19.235082626342773</v>
      </c>
      <c r="BR39" s="296">
        <v>0.83003032207489014</v>
      </c>
      <c r="BS39" s="256">
        <v>100</v>
      </c>
      <c r="BT39" s="256">
        <v>100</v>
      </c>
    </row>
    <row r="40" spans="1:82" x14ac:dyDescent="0.2">
      <c r="A40" s="23"/>
      <c r="B40" s="34" t="s">
        <v>40</v>
      </c>
      <c r="C40" s="296">
        <v>2.1845910549163818</v>
      </c>
      <c r="D40" s="296">
        <v>6.2554530799388885E-2</v>
      </c>
      <c r="E40" s="296">
        <v>2.0180857181549072</v>
      </c>
      <c r="F40" s="296">
        <v>6.4039364457130432E-2</v>
      </c>
      <c r="G40" s="328">
        <f t="shared" si="0"/>
        <v>-0.16650533676147461</v>
      </c>
      <c r="H40" s="312">
        <f t="shared" si="1"/>
        <v>8.9521558987792835E-2</v>
      </c>
      <c r="I40" s="312">
        <f t="shared" si="2"/>
        <v>-1.8599467954325872</v>
      </c>
      <c r="J40" s="329">
        <f t="shared" si="20"/>
        <v>3.144652687901895E-2</v>
      </c>
      <c r="K40" s="227" t="str">
        <f t="shared" si="3"/>
        <v>Significativa</v>
      </c>
      <c r="L40" s="227" t="str">
        <f t="shared" si="4"/>
        <v>Disminución</v>
      </c>
      <c r="M40" s="33"/>
      <c r="N40" s="296">
        <v>0.12321341037750244</v>
      </c>
      <c r="O40" s="296">
        <v>7.371129933744669E-3</v>
      </c>
      <c r="P40" s="296">
        <v>0.12891332805156708</v>
      </c>
      <c r="Q40" s="296">
        <v>8.981083519756794E-3</v>
      </c>
      <c r="R40" s="311">
        <f t="shared" si="5"/>
        <v>5.6999176740646362E-3</v>
      </c>
      <c r="S40" s="312">
        <f t="shared" si="6"/>
        <v>1.1618666777603778E-2</v>
      </c>
      <c r="T40" s="312">
        <f t="shared" si="7"/>
        <v>0.49058276505974308</v>
      </c>
      <c r="U40" s="329">
        <f t="shared" si="21"/>
        <v>0.31186078937823303</v>
      </c>
      <c r="V40" s="227" t="str">
        <f t="shared" si="8"/>
        <v>No significativa</v>
      </c>
      <c r="W40" s="227" t="str">
        <f t="shared" si="9"/>
        <v>Sin cambio</v>
      </c>
      <c r="X40" s="33"/>
      <c r="Y40" s="296">
        <v>0.68204927444458008</v>
      </c>
      <c r="Z40" s="296">
        <v>5.212878342717886E-3</v>
      </c>
      <c r="AA40" s="296">
        <v>0.66817378997802734</v>
      </c>
      <c r="AB40" s="296">
        <v>5.3366143256425858E-3</v>
      </c>
      <c r="AC40" s="311">
        <f t="shared" si="10"/>
        <v>-1.3875484466552734E-2</v>
      </c>
      <c r="AD40" s="312">
        <f t="shared" si="11"/>
        <v>7.4601309021109568E-3</v>
      </c>
      <c r="AE40" s="312">
        <f t="shared" si="12"/>
        <v>-1.8599518759954274</v>
      </c>
      <c r="AF40" s="329">
        <f t="shared" si="22"/>
        <v>3.1446167444135163E-2</v>
      </c>
      <c r="AG40" s="229" t="str">
        <f t="shared" si="13"/>
        <v>Significativa</v>
      </c>
      <c r="AH40" s="229" t="str">
        <f t="shared" si="14"/>
        <v>Disminución</v>
      </c>
      <c r="AI40" s="33"/>
      <c r="AJ40" s="267">
        <v>0.23081009089946747</v>
      </c>
      <c r="AK40" s="267">
        <v>1.0972422547638416E-2</v>
      </c>
      <c r="AL40" s="267">
        <v>0.25609374046325684</v>
      </c>
      <c r="AM40" s="267">
        <v>1.420294027775526E-2</v>
      </c>
      <c r="AN40" s="311">
        <f t="shared" si="15"/>
        <v>2.5283649563789368E-2</v>
      </c>
      <c r="AO40" s="312">
        <f t="shared" si="16"/>
        <v>1.7947634080775286E-2</v>
      </c>
      <c r="AP40" s="312">
        <f t="shared" si="17"/>
        <v>1.4087455455129931</v>
      </c>
      <c r="AQ40" s="329">
        <f t="shared" si="23"/>
        <v>7.9455211079463406E-2</v>
      </c>
      <c r="AR40" s="229" t="str">
        <f t="shared" si="18"/>
        <v>No significativa</v>
      </c>
      <c r="AS40" s="229" t="str">
        <f t="shared" si="19"/>
        <v>Sin cambio</v>
      </c>
      <c r="AT40" s="32"/>
      <c r="AU40" s="256">
        <v>12.579351425170898</v>
      </c>
      <c r="AV40" s="296">
        <v>0.58047384023666382</v>
      </c>
      <c r="AW40" s="256">
        <v>12.291910171508789</v>
      </c>
      <c r="AX40" s="296">
        <v>0.61263620853424072</v>
      </c>
      <c r="AY40" s="256">
        <v>16.053770065307617</v>
      </c>
      <c r="AZ40" s="296">
        <v>0.94959110021591187</v>
      </c>
      <c r="BA40" s="256">
        <v>10.105676651000977</v>
      </c>
      <c r="BB40" s="296">
        <v>0.77070075273513794</v>
      </c>
      <c r="BC40" s="258">
        <v>39.438774108886719</v>
      </c>
      <c r="BD40" s="287">
        <v>1.2927126884460449</v>
      </c>
      <c r="BE40" s="256">
        <v>39.73065185546875</v>
      </c>
      <c r="BF40" s="296">
        <v>1.225216269493103</v>
      </c>
      <c r="BG40" s="256">
        <v>10.369047164916992</v>
      </c>
      <c r="BH40" s="287">
        <v>0.96231603622436523</v>
      </c>
      <c r="BI40" s="256">
        <v>11.802620887756348</v>
      </c>
      <c r="BJ40" s="296">
        <v>1.140489935874939</v>
      </c>
      <c r="BK40" s="256">
        <v>10.767621994018555</v>
      </c>
      <c r="BL40" s="296">
        <v>1.4768713712692261</v>
      </c>
      <c r="BM40" s="256">
        <v>9.2042226791381836</v>
      </c>
      <c r="BN40" s="296">
        <v>1.1624751091003418</v>
      </c>
      <c r="BO40" s="256">
        <v>10.791433334350586</v>
      </c>
      <c r="BP40" s="296">
        <v>1.0216140747070313</v>
      </c>
      <c r="BQ40" s="256">
        <v>16.864921569824219</v>
      </c>
      <c r="BR40" s="296">
        <v>1.181053638458252</v>
      </c>
      <c r="BS40" s="256">
        <v>100</v>
      </c>
      <c r="BT40" s="256">
        <v>100</v>
      </c>
    </row>
    <row r="41" spans="1:82" x14ac:dyDescent="0.2">
      <c r="A41" s="23"/>
      <c r="B41" s="34" t="s">
        <v>39</v>
      </c>
      <c r="C41" s="296">
        <v>2.2971541881561279</v>
      </c>
      <c r="D41" s="296">
        <v>5.0669003278017044E-2</v>
      </c>
      <c r="E41" s="296">
        <v>2.0611751079559326</v>
      </c>
      <c r="F41" s="296">
        <v>4.5137315988540649E-2</v>
      </c>
      <c r="G41" s="328">
        <f t="shared" si="0"/>
        <v>-0.23597908020019531</v>
      </c>
      <c r="H41" s="312">
        <f t="shared" si="1"/>
        <v>6.7858125437099057E-2</v>
      </c>
      <c r="I41" s="312">
        <f t="shared" si="2"/>
        <v>-3.4775360898959051</v>
      </c>
      <c r="J41" s="329">
        <f t="shared" si="20"/>
        <v>2.5302246054528815E-4</v>
      </c>
      <c r="K41" s="227" t="str">
        <f t="shared" si="3"/>
        <v>Significativa</v>
      </c>
      <c r="L41" s="227" t="str">
        <f t="shared" si="4"/>
        <v>Disminución</v>
      </c>
      <c r="M41" s="33"/>
      <c r="N41" s="296">
        <v>0.2280488908290863</v>
      </c>
      <c r="O41" s="296">
        <v>8.5244467481970787E-3</v>
      </c>
      <c r="P41" s="296">
        <v>0.19762614369392395</v>
      </c>
      <c r="Q41" s="296">
        <v>6.9233984686434269E-3</v>
      </c>
      <c r="R41" s="311">
        <f t="shared" si="5"/>
        <v>-3.0422747135162354E-2</v>
      </c>
      <c r="S41" s="312">
        <f t="shared" si="6"/>
        <v>1.098178668152236E-2</v>
      </c>
      <c r="T41" s="312">
        <f t="shared" si="7"/>
        <v>-2.7702912119346479</v>
      </c>
      <c r="U41" s="329">
        <f t="shared" si="21"/>
        <v>2.8003097061189671E-3</v>
      </c>
      <c r="V41" s="227" t="str">
        <f t="shared" si="8"/>
        <v>Significativa</v>
      </c>
      <c r="W41" s="227" t="str">
        <f t="shared" si="9"/>
        <v>Disminución</v>
      </c>
      <c r="X41" s="33"/>
      <c r="Y41" s="296">
        <v>0.6914294958114624</v>
      </c>
      <c r="Z41" s="296">
        <v>4.2224172502756119E-3</v>
      </c>
      <c r="AA41" s="296">
        <v>0.67176461219787598</v>
      </c>
      <c r="AB41" s="296">
        <v>3.7614433094859123E-3</v>
      </c>
      <c r="AC41" s="311">
        <f t="shared" si="10"/>
        <v>-1.9664883613586426E-2</v>
      </c>
      <c r="AD41" s="312">
        <f t="shared" si="11"/>
        <v>5.65484422472462E-3</v>
      </c>
      <c r="AE41" s="312">
        <f t="shared" si="12"/>
        <v>-3.4775287933849439</v>
      </c>
      <c r="AF41" s="329">
        <f t="shared" si="22"/>
        <v>2.5302934728022123E-4</v>
      </c>
      <c r="AG41" s="229" t="str">
        <f t="shared" si="13"/>
        <v>Significativa</v>
      </c>
      <c r="AH41" s="229" t="str">
        <f t="shared" si="14"/>
        <v>Disminución</v>
      </c>
      <c r="AI41" s="33"/>
      <c r="AJ41" s="267">
        <v>0.41184800863265991</v>
      </c>
      <c r="AK41" s="267">
        <v>1.2155621312558651E-2</v>
      </c>
      <c r="AL41" s="267">
        <v>0.38645404577255249</v>
      </c>
      <c r="AM41" s="267">
        <v>1.0637342929840088E-2</v>
      </c>
      <c r="AN41" s="311">
        <f t="shared" si="15"/>
        <v>-2.5393962860107422E-2</v>
      </c>
      <c r="AO41" s="312">
        <f t="shared" si="16"/>
        <v>1.6152776668466293E-2</v>
      </c>
      <c r="AP41" s="312">
        <f t="shared" si="17"/>
        <v>-1.5721113082484399</v>
      </c>
      <c r="AQ41" s="329">
        <f t="shared" si="23"/>
        <v>5.7962369698274431E-2</v>
      </c>
      <c r="AR41" s="229" t="str">
        <f t="shared" si="18"/>
        <v>No significativa</v>
      </c>
      <c r="AS41" s="229" t="str">
        <f t="shared" si="19"/>
        <v>Sin cambio</v>
      </c>
      <c r="AT41" s="32"/>
      <c r="AU41" s="256">
        <v>9.4944391250610352</v>
      </c>
      <c r="AV41" s="296">
        <v>0.39968407154083252</v>
      </c>
      <c r="AW41" s="256">
        <v>10.046043395996094</v>
      </c>
      <c r="AX41" s="296">
        <v>0.4214358925819397</v>
      </c>
      <c r="AY41" s="256">
        <v>22.525218963623047</v>
      </c>
      <c r="AZ41" s="296">
        <v>0.79125100374221802</v>
      </c>
      <c r="BA41" s="256">
        <v>14.060291290283203</v>
      </c>
      <c r="BB41" s="296">
        <v>0.76187902688980103</v>
      </c>
      <c r="BC41" s="258">
        <v>39.446880340576172</v>
      </c>
      <c r="BD41" s="287">
        <v>0.90568774938583374</v>
      </c>
      <c r="BE41" s="256">
        <v>42.802238464355469</v>
      </c>
      <c r="BF41" s="296">
        <v>0.94889897108078003</v>
      </c>
      <c r="BG41" s="256">
        <v>8.4829893112182617</v>
      </c>
      <c r="BH41" s="287">
        <v>0.71893906593322754</v>
      </c>
      <c r="BI41" s="256">
        <v>8.7405767440795898</v>
      </c>
      <c r="BJ41" s="296">
        <v>0.89598369598388672</v>
      </c>
      <c r="BK41" s="256">
        <v>5.5437302589416504</v>
      </c>
      <c r="BL41" s="296">
        <v>0.67899620532989502</v>
      </c>
      <c r="BM41" s="256">
        <v>5.2088413238525391</v>
      </c>
      <c r="BN41" s="296">
        <v>0.87075084447860718</v>
      </c>
      <c r="BO41" s="256">
        <v>14.506740570068359</v>
      </c>
      <c r="BP41" s="296">
        <v>0.80258774757385254</v>
      </c>
      <c r="BQ41" s="256">
        <v>19.142007827758789</v>
      </c>
      <c r="BR41" s="296">
        <v>0.87161475419998169</v>
      </c>
      <c r="BS41" s="256">
        <v>100</v>
      </c>
      <c r="BT41" s="256">
        <v>100</v>
      </c>
    </row>
    <row r="42" spans="1:82" x14ac:dyDescent="0.2">
      <c r="A42" s="23"/>
      <c r="B42" s="34" t="s">
        <v>38</v>
      </c>
      <c r="C42" s="296">
        <v>3.0959982872009277</v>
      </c>
      <c r="D42" s="296">
        <v>7.2181902825832367E-2</v>
      </c>
      <c r="E42" s="296">
        <v>2.618732213973999</v>
      </c>
      <c r="F42" s="296">
        <v>7.3229625821113586E-2</v>
      </c>
      <c r="G42" s="328">
        <f t="shared" si="0"/>
        <v>-0.47726607322692871</v>
      </c>
      <c r="H42" s="312">
        <f t="shared" si="1"/>
        <v>0.10282414693766349</v>
      </c>
      <c r="I42" s="312">
        <f t="shared" si="2"/>
        <v>-4.6415758111396572</v>
      </c>
      <c r="J42" s="329">
        <f t="shared" si="20"/>
        <v>1.7288105823531051E-6</v>
      </c>
      <c r="K42" s="227" t="str">
        <f t="shared" si="3"/>
        <v>Significativa</v>
      </c>
      <c r="L42" s="227" t="str">
        <f t="shared" si="4"/>
        <v>Disminución</v>
      </c>
      <c r="M42" s="33"/>
      <c r="N42" s="296">
        <v>0.2641511857509613</v>
      </c>
      <c r="O42" s="296">
        <v>1.4249622821807861E-2</v>
      </c>
      <c r="P42" s="296">
        <v>0.22884929180145264</v>
      </c>
      <c r="Q42" s="296">
        <v>1.2465224601328373E-2</v>
      </c>
      <c r="R42" s="311">
        <f t="shared" si="5"/>
        <v>-3.5301893949508667E-2</v>
      </c>
      <c r="S42" s="312">
        <f t="shared" si="6"/>
        <v>1.8932342034871163E-2</v>
      </c>
      <c r="T42" s="312">
        <f t="shared" si="7"/>
        <v>-1.8646342795036506</v>
      </c>
      <c r="U42" s="329">
        <f t="shared" si="21"/>
        <v>3.1116342251434167E-2</v>
      </c>
      <c r="V42" s="227" t="str">
        <f t="shared" si="8"/>
        <v>Significativa</v>
      </c>
      <c r="W42" s="227" t="str">
        <f t="shared" si="9"/>
        <v>Disminución</v>
      </c>
      <c r="X42" s="33"/>
      <c r="Y42" s="296">
        <v>0.75799983739852905</v>
      </c>
      <c r="Z42" s="296">
        <v>6.0151582583785057E-3</v>
      </c>
      <c r="AA42" s="296">
        <v>0.71822768449783325</v>
      </c>
      <c r="AB42" s="296">
        <v>6.1024688184261322E-3</v>
      </c>
      <c r="AC42" s="311">
        <f t="shared" si="10"/>
        <v>-3.9772152900695801E-2</v>
      </c>
      <c r="AD42" s="312">
        <f t="shared" si="11"/>
        <v>8.5686786935444351E-3</v>
      </c>
      <c r="AE42" s="312">
        <f t="shared" si="12"/>
        <v>-4.6415736104867351</v>
      </c>
      <c r="AF42" s="329">
        <f t="shared" si="22"/>
        <v>1.7288289983231537E-6</v>
      </c>
      <c r="AG42" s="229" t="str">
        <f t="shared" si="13"/>
        <v>Significativa</v>
      </c>
      <c r="AH42" s="229" t="str">
        <f t="shared" si="14"/>
        <v>Disminución</v>
      </c>
      <c r="AI42" s="33"/>
      <c r="AJ42" s="267">
        <v>0.38803619146347046</v>
      </c>
      <c r="AK42" s="267">
        <v>1.7800711095333099E-2</v>
      </c>
      <c r="AL42" s="267">
        <v>0.37659266591072083</v>
      </c>
      <c r="AM42" s="267">
        <v>1.6963271424174309E-2</v>
      </c>
      <c r="AN42" s="311">
        <f t="shared" si="15"/>
        <v>-1.1443525552749634E-2</v>
      </c>
      <c r="AO42" s="312">
        <f t="shared" si="16"/>
        <v>2.4588979094499301E-2</v>
      </c>
      <c r="AP42" s="312">
        <f t="shared" si="17"/>
        <v>-0.46539246337842538</v>
      </c>
      <c r="AQ42" s="329">
        <f t="shared" si="23"/>
        <v>0.32082521516882112</v>
      </c>
      <c r="AR42" s="229" t="str">
        <f t="shared" si="18"/>
        <v>No significativa</v>
      </c>
      <c r="AS42" s="229" t="str">
        <f t="shared" si="19"/>
        <v>Sin cambio</v>
      </c>
      <c r="AT42" s="32"/>
      <c r="AU42" s="256">
        <v>11.686846733093262</v>
      </c>
      <c r="AV42" s="296">
        <v>0.51622337102890015</v>
      </c>
      <c r="AW42" s="256">
        <v>12.980268478393555</v>
      </c>
      <c r="AX42" s="296">
        <v>0.61624288558959961</v>
      </c>
      <c r="AY42" s="256">
        <v>17.318681716918945</v>
      </c>
      <c r="AZ42" s="296">
        <v>1.1391273736953735</v>
      </c>
      <c r="BA42" s="256">
        <v>11.56280517578125</v>
      </c>
      <c r="BB42" s="296">
        <v>0.82436537742614746</v>
      </c>
      <c r="BC42" s="258">
        <v>29.642253875732422</v>
      </c>
      <c r="BD42" s="287">
        <v>0.67068541049957275</v>
      </c>
      <c r="BE42" s="256">
        <v>33.381752014160156</v>
      </c>
      <c r="BF42" s="296">
        <v>0.9387127161026001</v>
      </c>
      <c r="BG42" s="256">
        <v>13.99361515045166</v>
      </c>
      <c r="BH42" s="287">
        <v>0.75127214193344116</v>
      </c>
      <c r="BI42" s="256">
        <v>11.179237365722656</v>
      </c>
      <c r="BJ42" s="296">
        <v>0.82845574617385864</v>
      </c>
      <c r="BK42" s="256">
        <v>15.607115745544434</v>
      </c>
      <c r="BL42" s="296">
        <v>1.1538627147674561</v>
      </c>
      <c r="BM42" s="256">
        <v>16.022670745849609</v>
      </c>
      <c r="BN42" s="296">
        <v>1.5317146778106689</v>
      </c>
      <c r="BO42" s="256">
        <v>11.751485824584961</v>
      </c>
      <c r="BP42" s="296">
        <v>0.70256763696670532</v>
      </c>
      <c r="BQ42" s="256">
        <v>14.873268127441406</v>
      </c>
      <c r="BR42" s="296">
        <v>0.79635214805603027</v>
      </c>
      <c r="BS42" s="256">
        <v>100</v>
      </c>
      <c r="BT42" s="256">
        <v>100</v>
      </c>
    </row>
    <row r="43" spans="1:82" x14ac:dyDescent="0.2">
      <c r="A43" s="23"/>
      <c r="B43" s="34" t="s">
        <v>37</v>
      </c>
      <c r="C43" s="296">
        <v>2.6520299911499023</v>
      </c>
      <c r="D43" s="296">
        <v>7.0810630917549133E-2</v>
      </c>
      <c r="E43" s="296">
        <v>2.3857553005218506</v>
      </c>
      <c r="F43" s="296">
        <v>6.8750709295272827E-2</v>
      </c>
      <c r="G43" s="328">
        <f t="shared" si="0"/>
        <v>-0.26627469062805176</v>
      </c>
      <c r="H43" s="312">
        <f t="shared" si="1"/>
        <v>9.8695519044911445E-2</v>
      </c>
      <c r="I43" s="312">
        <f t="shared" si="2"/>
        <v>-2.6979410332386351</v>
      </c>
      <c r="J43" s="329">
        <f t="shared" si="20"/>
        <v>3.4884898970975152E-3</v>
      </c>
      <c r="K43" s="227" t="str">
        <f t="shared" si="3"/>
        <v>Significativa</v>
      </c>
      <c r="L43" s="227" t="str">
        <f t="shared" si="4"/>
        <v>Disminución</v>
      </c>
      <c r="M43" s="33"/>
      <c r="N43" s="296">
        <v>0.20577237010002136</v>
      </c>
      <c r="O43" s="296">
        <v>1.1158864013850689E-2</v>
      </c>
      <c r="P43" s="296">
        <v>0.19051651656627655</v>
      </c>
      <c r="Q43" s="296">
        <v>1.0386768728494644E-2</v>
      </c>
      <c r="R43" s="311">
        <f t="shared" si="5"/>
        <v>-1.5255853533744812E-2</v>
      </c>
      <c r="S43" s="312">
        <f t="shared" si="6"/>
        <v>1.524484210147308E-2</v>
      </c>
      <c r="T43" s="312">
        <f t="shared" si="7"/>
        <v>-1.0007223054327776</v>
      </c>
      <c r="U43" s="329">
        <f t="shared" si="21"/>
        <v>0.15848054028366307</v>
      </c>
      <c r="V43" s="227" t="str">
        <f t="shared" si="8"/>
        <v>No significativa</v>
      </c>
      <c r="W43" s="227" t="str">
        <f t="shared" si="9"/>
        <v>Sin cambio</v>
      </c>
      <c r="X43" s="33"/>
      <c r="Y43" s="296">
        <v>0.72100251913070679</v>
      </c>
      <c r="Z43" s="296">
        <v>5.9008859097957611E-3</v>
      </c>
      <c r="AA43" s="296">
        <v>0.69881296157836914</v>
      </c>
      <c r="AB43" s="296">
        <v>5.7292263954877853E-3</v>
      </c>
      <c r="AC43" s="311">
        <f t="shared" si="10"/>
        <v>-2.2189557552337646E-2</v>
      </c>
      <c r="AD43" s="312">
        <f t="shared" si="11"/>
        <v>8.2246270195784621E-3</v>
      </c>
      <c r="AE43" s="312">
        <f t="shared" si="12"/>
        <v>-2.6979408913639626</v>
      </c>
      <c r="AF43" s="329">
        <f t="shared" si="22"/>
        <v>3.4884913838033591E-3</v>
      </c>
      <c r="AG43" s="229" t="str">
        <f t="shared" si="13"/>
        <v>Significativa</v>
      </c>
      <c r="AH43" s="229" t="str">
        <f t="shared" si="14"/>
        <v>Disminución</v>
      </c>
      <c r="AI43" s="33"/>
      <c r="AJ43" s="267">
        <v>0.33565771579742432</v>
      </c>
      <c r="AK43" s="267">
        <v>1.3840350322425365E-2</v>
      </c>
      <c r="AL43" s="267">
        <v>0.33482581377029419</v>
      </c>
      <c r="AM43" s="267">
        <v>1.3717396184802055E-2</v>
      </c>
      <c r="AN43" s="311">
        <f t="shared" si="15"/>
        <v>-8.3190202713012695E-4</v>
      </c>
      <c r="AO43" s="312">
        <f t="shared" si="16"/>
        <v>1.9486463382006543E-2</v>
      </c>
      <c r="AP43" s="312">
        <f t="shared" si="17"/>
        <v>-4.2691278084780154E-2</v>
      </c>
      <c r="AQ43" s="329">
        <f t="shared" si="23"/>
        <v>0.48297381615630541</v>
      </c>
      <c r="AR43" s="229" t="str">
        <f t="shared" si="18"/>
        <v>No significativa</v>
      </c>
      <c r="AS43" s="229" t="str">
        <f t="shared" si="19"/>
        <v>Sin cambio</v>
      </c>
      <c r="AT43" s="32"/>
      <c r="AU43" s="256">
        <v>13.887137413024902</v>
      </c>
      <c r="AV43" s="296">
        <v>0.40527307987213135</v>
      </c>
      <c r="AW43" s="256">
        <v>13.802690505981445</v>
      </c>
      <c r="AX43" s="296">
        <v>0.4949723482131958</v>
      </c>
      <c r="AY43" s="256">
        <v>14.007705688476563</v>
      </c>
      <c r="AZ43" s="296">
        <v>0.82016950845718384</v>
      </c>
      <c r="BA43" s="256">
        <v>7.5760388374328613</v>
      </c>
      <c r="BB43" s="296">
        <v>0.63003885746002197</v>
      </c>
      <c r="BC43" s="258">
        <v>31.407960891723633</v>
      </c>
      <c r="BD43" s="287">
        <v>0.74460554122924805</v>
      </c>
      <c r="BE43" s="256">
        <v>33.695907592773437</v>
      </c>
      <c r="BF43" s="296">
        <v>0.99969857931137085</v>
      </c>
      <c r="BG43" s="256">
        <v>14.769038200378418</v>
      </c>
      <c r="BH43" s="287">
        <v>0.71358132362365723</v>
      </c>
      <c r="BI43" s="256">
        <v>14.214585304260254</v>
      </c>
      <c r="BJ43" s="296">
        <v>0.79792392253875732</v>
      </c>
      <c r="BK43" s="256">
        <v>16.494794845581055</v>
      </c>
      <c r="BL43" s="296">
        <v>0.81376898288726807</v>
      </c>
      <c r="BM43" s="256">
        <v>14.268435478210449</v>
      </c>
      <c r="BN43" s="296">
        <v>0.87502998113632202</v>
      </c>
      <c r="BO43" s="256">
        <v>9.4333658218383789</v>
      </c>
      <c r="BP43" s="296">
        <v>0.73335874080657959</v>
      </c>
      <c r="BQ43" s="256">
        <v>16.442340850830078</v>
      </c>
      <c r="BR43" s="296">
        <v>0.87402677536010742</v>
      </c>
      <c r="BS43" s="256">
        <v>100</v>
      </c>
      <c r="BT43" s="256">
        <v>100</v>
      </c>
    </row>
    <row r="44" spans="1:82" x14ac:dyDescent="0.2">
      <c r="A44" s="23"/>
      <c r="B44" s="34" t="s">
        <v>36</v>
      </c>
      <c r="C44" s="296">
        <v>2.2750365734100342</v>
      </c>
      <c r="D44" s="296">
        <v>6.679835170507431E-2</v>
      </c>
      <c r="E44" s="296">
        <v>1.9289314746856689</v>
      </c>
      <c r="F44" s="296">
        <v>4.1571047157049179E-2</v>
      </c>
      <c r="G44" s="328">
        <f t="shared" si="0"/>
        <v>-0.34610509872436523</v>
      </c>
      <c r="H44" s="312">
        <f t="shared" si="1"/>
        <v>7.8677644551984463E-2</v>
      </c>
      <c r="I44" s="312">
        <f t="shared" si="2"/>
        <v>-4.3990272039179334</v>
      </c>
      <c r="J44" s="329">
        <f t="shared" si="20"/>
        <v>5.4368598448830192E-6</v>
      </c>
      <c r="K44" s="227" t="str">
        <f t="shared" si="3"/>
        <v>Significativa</v>
      </c>
      <c r="L44" s="227" t="str">
        <f t="shared" si="4"/>
        <v>Disminución</v>
      </c>
      <c r="M44" s="33"/>
      <c r="N44" s="296">
        <v>0.19008526206016541</v>
      </c>
      <c r="O44" s="296">
        <v>1.1406765319406986E-2</v>
      </c>
      <c r="P44" s="296">
        <v>0.17429082095623016</v>
      </c>
      <c r="Q44" s="296">
        <v>7.6958783902227879E-3</v>
      </c>
      <c r="R44" s="311">
        <f t="shared" si="5"/>
        <v>-1.5794441103935242E-2</v>
      </c>
      <c r="S44" s="312">
        <f t="shared" si="6"/>
        <v>1.3760117704769972E-2</v>
      </c>
      <c r="T44" s="312">
        <f t="shared" si="7"/>
        <v>-1.1478420056290701</v>
      </c>
      <c r="U44" s="329">
        <f t="shared" si="21"/>
        <v>0.12551689650055156</v>
      </c>
      <c r="V44" s="227" t="str">
        <f t="shared" si="8"/>
        <v>No significativa</v>
      </c>
      <c r="W44" s="227" t="str">
        <f t="shared" si="9"/>
        <v>Sin cambio</v>
      </c>
      <c r="X44" s="33"/>
      <c r="Y44" s="296">
        <v>0.68958640098571777</v>
      </c>
      <c r="Z44" s="296">
        <v>5.5665294639766216E-3</v>
      </c>
      <c r="AA44" s="296">
        <v>0.660744309425354</v>
      </c>
      <c r="AB44" s="296">
        <v>3.4642540849745274E-3</v>
      </c>
      <c r="AC44" s="311">
        <f t="shared" si="10"/>
        <v>-2.884209156036377E-2</v>
      </c>
      <c r="AD44" s="312">
        <f t="shared" si="11"/>
        <v>6.5564705931303131E-3</v>
      </c>
      <c r="AE44" s="312">
        <f t="shared" si="12"/>
        <v>-4.3990270604711794</v>
      </c>
      <c r="AF44" s="329">
        <f t="shared" si="22"/>
        <v>5.4368634381463835E-6</v>
      </c>
      <c r="AG44" s="229" t="str">
        <f t="shared" si="13"/>
        <v>Significativa</v>
      </c>
      <c r="AH44" s="229" t="str">
        <f t="shared" si="14"/>
        <v>Disminución</v>
      </c>
      <c r="AI44" s="33"/>
      <c r="AJ44" s="267">
        <v>0.3457004725933075</v>
      </c>
      <c r="AK44" s="267">
        <v>1.570073701441288E-2</v>
      </c>
      <c r="AL44" s="267">
        <v>0.358213871717453</v>
      </c>
      <c r="AM44" s="267">
        <v>1.3787033967673779E-2</v>
      </c>
      <c r="AN44" s="311">
        <f t="shared" si="15"/>
        <v>1.2513399124145508E-2</v>
      </c>
      <c r="AO44" s="312">
        <f t="shared" si="16"/>
        <v>2.0894866556681938E-2</v>
      </c>
      <c r="AP44" s="312">
        <f t="shared" si="17"/>
        <v>0.5988743259115894</v>
      </c>
      <c r="AQ44" s="329">
        <f t="shared" si="23"/>
        <v>0.27462834667331715</v>
      </c>
      <c r="AR44" s="229" t="str">
        <f t="shared" si="18"/>
        <v>No significativa</v>
      </c>
      <c r="AS44" s="229" t="str">
        <f t="shared" si="19"/>
        <v>Sin cambio</v>
      </c>
      <c r="AT44" s="32"/>
      <c r="AU44" s="256">
        <v>13.961850166320801</v>
      </c>
      <c r="AV44" s="296">
        <v>0.51713442802429199</v>
      </c>
      <c r="AW44" s="256">
        <v>14.425232887268066</v>
      </c>
      <c r="AX44" s="296">
        <v>0.6166263222694397</v>
      </c>
      <c r="AY44" s="256">
        <v>18.102130889892578</v>
      </c>
      <c r="AZ44" s="296">
        <v>0.93097406625747681</v>
      </c>
      <c r="BA44" s="256">
        <v>11.226037979125977</v>
      </c>
      <c r="BB44" s="296">
        <v>0.87480860948562622</v>
      </c>
      <c r="BC44" s="258">
        <v>39.140899658203125</v>
      </c>
      <c r="BD44" s="287">
        <v>1.0954756736755371</v>
      </c>
      <c r="BE44" s="256">
        <v>45.128082275390625</v>
      </c>
      <c r="BF44" s="296">
        <v>1.1928045749664307</v>
      </c>
      <c r="BG44" s="256">
        <v>6.6972041130065918</v>
      </c>
      <c r="BH44" s="287">
        <v>0.8261445164680481</v>
      </c>
      <c r="BI44" s="256">
        <v>4.0838766098022461</v>
      </c>
      <c r="BJ44" s="296">
        <v>0.53823757171630859</v>
      </c>
      <c r="BK44" s="256">
        <v>9.3970260620117187</v>
      </c>
      <c r="BL44" s="296">
        <v>1.5334463119506836</v>
      </c>
      <c r="BM44" s="256">
        <v>7.1341571807861328</v>
      </c>
      <c r="BN44" s="296">
        <v>0.91033512353897095</v>
      </c>
      <c r="BO44" s="256">
        <v>12.700886726379395</v>
      </c>
      <c r="BP44" s="296">
        <v>0.86002033948898315</v>
      </c>
      <c r="BQ44" s="256">
        <v>18.002613067626953</v>
      </c>
      <c r="BR44" s="296">
        <v>0.82778090238571167</v>
      </c>
      <c r="BS44" s="256">
        <v>100</v>
      </c>
      <c r="BT44" s="256">
        <v>100</v>
      </c>
    </row>
    <row r="45" spans="1:82" s="69" customFormat="1" ht="26.25" thickBot="1" x14ac:dyDescent="0.25">
      <c r="A45" s="168"/>
      <c r="B45" s="169" t="s">
        <v>85</v>
      </c>
      <c r="C45" s="271">
        <v>2.6974186897277832</v>
      </c>
      <c r="D45" s="298">
        <v>1.7705315724015236E-2</v>
      </c>
      <c r="E45" s="271">
        <v>2.2682178020477295</v>
      </c>
      <c r="F45" s="298">
        <v>1.5377677045762539E-2</v>
      </c>
      <c r="G45" s="292">
        <f t="shared" si="0"/>
        <v>-0.42920088768005371</v>
      </c>
      <c r="H45" s="317">
        <f t="shared" si="1"/>
        <v>2.34510374229123E-2</v>
      </c>
      <c r="I45" s="317">
        <f>G45/H45</f>
        <v>-18.302000032660082</v>
      </c>
      <c r="J45" s="330">
        <f>IF(I45&gt;0,(1-NORMSDIST(I45)),(NORMSDIST(I45)))</f>
        <v>3.9883079011510691E-75</v>
      </c>
      <c r="K45" s="238" t="str">
        <f>IF(J45&lt;0.05,  "Significativa","No significativa")</f>
        <v>Significativa</v>
      </c>
      <c r="L45" s="238" t="str">
        <f>IF(K45="Significativa",IF(G45&lt;0,"Disminución","Aumento"),"Sin cambio")</f>
        <v>Disminución</v>
      </c>
      <c r="M45" s="170"/>
      <c r="N45" s="271">
        <v>0.19928963482379913</v>
      </c>
      <c r="O45" s="298">
        <v>2.6091577019542456E-3</v>
      </c>
      <c r="P45" s="271">
        <v>0.17152412235736847</v>
      </c>
      <c r="Q45" s="298">
        <v>2.1749362349510193E-3</v>
      </c>
      <c r="R45" s="331">
        <f t="shared" si="5"/>
        <v>-2.7765512466430664E-2</v>
      </c>
      <c r="S45" s="317">
        <f t="shared" si="6"/>
        <v>3.3967707517243602E-3</v>
      </c>
      <c r="T45" s="317">
        <f>R45/S45</f>
        <v>-8.1740907749913898</v>
      </c>
      <c r="U45" s="330">
        <f>IF(T45&gt;0,(1-NORMSDIST(T45)),(NORMSDIST(T45)))</f>
        <v>1.4905266049223704E-16</v>
      </c>
      <c r="V45" s="237" t="str">
        <f>IF(U45&lt;0.05,  "Significativa","No significativa")</f>
        <v>Significativa</v>
      </c>
      <c r="W45" s="237" t="str">
        <f>IF(V45="Significativa",IF(R45&lt;0,"Disminución","Aumento"),"Sin cambio")</f>
        <v>Disminución</v>
      </c>
      <c r="X45" s="170"/>
      <c r="Y45" s="271">
        <v>0.72478491067886353</v>
      </c>
      <c r="Z45" s="298">
        <v>1.4754428993910551E-3</v>
      </c>
      <c r="AA45" s="271">
        <v>0.6890181303024292</v>
      </c>
      <c r="AB45" s="298">
        <v>1.2814730871468782E-3</v>
      </c>
      <c r="AC45" s="331">
        <f t="shared" si="10"/>
        <v>-3.5766780376434326E-2</v>
      </c>
      <c r="AD45" s="317">
        <f t="shared" si="11"/>
        <v>1.9542530599810336E-3</v>
      </c>
      <c r="AE45" s="317">
        <f>AC45/AD45</f>
        <v>-18.302020914723016</v>
      </c>
      <c r="AF45" s="330">
        <f>IF(AE45&gt;0,(1-NORMSDIST(AE45)),(NORMSDIST(AE45)))</f>
        <v>3.9867794039418314E-75</v>
      </c>
      <c r="AG45" s="238" t="str">
        <f>IF(AF45&lt;0.05,  "Significativa","No significativa")</f>
        <v>Significativa</v>
      </c>
      <c r="AH45" s="238" t="str">
        <f>IF(AG45="Significativa",IF(AC45&lt;0,"Disminución","Aumento"),"Sin cambio")</f>
        <v>Disminución</v>
      </c>
      <c r="AI45" s="170"/>
      <c r="AJ45" s="268">
        <v>0.32128965854644775</v>
      </c>
      <c r="AK45" s="297">
        <v>3.2595372758805752E-3</v>
      </c>
      <c r="AL45" s="268">
        <v>0.31262403726577759</v>
      </c>
      <c r="AM45" s="297">
        <v>3.1013924162834883E-3</v>
      </c>
      <c r="AN45" s="331">
        <f t="shared" si="15"/>
        <v>-8.665621280670166E-3</v>
      </c>
      <c r="AO45" s="317">
        <f t="shared" si="16"/>
        <v>4.4992464005248365E-3</v>
      </c>
      <c r="AP45" s="317">
        <f>AN45/AO45</f>
        <v>-1.9260161612085354</v>
      </c>
      <c r="AQ45" s="330">
        <f>IF(AP45&gt;0,(1-NORMSDIST(AP45)),(NORMSDIST(AP45)))</f>
        <v>2.7051177960952875E-2</v>
      </c>
      <c r="AR45" s="238" t="str">
        <f>IF(AQ45&lt;0.05,  "Significativa","No significativa")</f>
        <v>Significativa</v>
      </c>
      <c r="AS45" s="238" t="str">
        <f>IF(AR45="Significativa",IF(AN45&lt;0,"Disminución","Aumento"),"Sin cambio")</f>
        <v>Disminución</v>
      </c>
      <c r="AT45" s="170"/>
      <c r="AU45" s="257">
        <v>11.659310340881348</v>
      </c>
      <c r="AV45" s="298">
        <v>0.11202210187911987</v>
      </c>
      <c r="AW45" s="257">
        <v>12.532074928283691</v>
      </c>
      <c r="AX45" s="298">
        <v>0.13300277292728424</v>
      </c>
      <c r="AY45" s="257">
        <v>19.417324066162109</v>
      </c>
      <c r="AZ45" s="298">
        <v>0.21918657422065735</v>
      </c>
      <c r="BA45" s="257">
        <v>11.862577438354492</v>
      </c>
      <c r="BB45" s="298">
        <v>0.20203781127929688</v>
      </c>
      <c r="BC45" s="257">
        <v>32.838203430175781</v>
      </c>
      <c r="BD45" s="298">
        <v>0.20120570063591003</v>
      </c>
      <c r="BE45" s="257">
        <v>37.700557708740234</v>
      </c>
      <c r="BF45" s="298">
        <v>0.2511623203754425</v>
      </c>
      <c r="BG45" s="257">
        <v>11.481476783752441</v>
      </c>
      <c r="BH45" s="298">
        <v>0.19820845127105713</v>
      </c>
      <c r="BI45" s="257">
        <v>10.471879005432129</v>
      </c>
      <c r="BJ45" s="298">
        <v>0.21695299446582794</v>
      </c>
      <c r="BK45" s="257">
        <v>11.475828170776367</v>
      </c>
      <c r="BL45" s="298">
        <v>0.26062551140785217</v>
      </c>
      <c r="BM45" s="257">
        <v>10.80289363861084</v>
      </c>
      <c r="BN45" s="298">
        <v>0.30976411700248718</v>
      </c>
      <c r="BO45" s="257">
        <v>13.127857208251953</v>
      </c>
      <c r="BP45" s="298">
        <v>0.20053447782993317</v>
      </c>
      <c r="BQ45" s="257">
        <v>16.630016326904297</v>
      </c>
      <c r="BR45" s="298">
        <v>0.24433548748493195</v>
      </c>
      <c r="BS45" s="257">
        <v>100</v>
      </c>
      <c r="BT45" s="257">
        <v>100</v>
      </c>
      <c r="BU45" s="31"/>
      <c r="BV45" s="31"/>
      <c r="BY45" s="11"/>
      <c r="BZ45" s="11"/>
      <c r="CA45" s="11"/>
      <c r="CB45" s="11"/>
      <c r="CC45" s="11"/>
      <c r="CD45" s="11"/>
    </row>
    <row r="46" spans="1:82" ht="13.5" thickTop="1" x14ac:dyDescent="0.2">
      <c r="A46" s="23"/>
      <c r="B46" s="276" t="s">
        <v>206</v>
      </c>
      <c r="C46" s="24"/>
      <c r="D46" s="24"/>
      <c r="E46" s="24"/>
      <c r="F46" s="24"/>
      <c r="G46" s="24"/>
      <c r="H46" s="24"/>
      <c r="I46" s="24"/>
      <c r="J46" s="24"/>
      <c r="K46" s="130"/>
      <c r="L46" s="130"/>
      <c r="M46" s="24"/>
      <c r="N46" s="24"/>
      <c r="O46" s="24"/>
      <c r="P46" s="24"/>
      <c r="Q46" s="24"/>
      <c r="R46" s="24"/>
      <c r="S46" s="24"/>
      <c r="T46" s="24"/>
      <c r="U46" s="24"/>
      <c r="V46" s="130"/>
      <c r="W46" s="130"/>
      <c r="X46" s="24"/>
      <c r="Y46" s="24"/>
      <c r="Z46" s="24"/>
      <c r="AA46" s="24"/>
      <c r="AB46" s="24"/>
      <c r="AC46" s="24"/>
      <c r="AD46" s="24"/>
      <c r="AE46" s="24"/>
      <c r="AF46" s="24"/>
      <c r="AG46" s="130"/>
      <c r="AH46" s="130"/>
      <c r="AI46" s="24"/>
      <c r="AJ46" s="24"/>
      <c r="AK46" s="24"/>
      <c r="AL46" s="24"/>
      <c r="AM46" s="24"/>
      <c r="AN46" s="24"/>
      <c r="AO46" s="24"/>
      <c r="AP46" s="24"/>
      <c r="AQ46" s="24"/>
      <c r="AR46" s="130"/>
      <c r="AS46" s="130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3"/>
      <c r="BQ46" s="23"/>
      <c r="BR46" s="23"/>
      <c r="BS46" s="23"/>
    </row>
    <row r="47" spans="1:82" x14ac:dyDescent="0.2">
      <c r="A47" s="23"/>
      <c r="B47" s="25" t="s">
        <v>139</v>
      </c>
      <c r="C47" s="24"/>
      <c r="D47" s="24"/>
      <c r="E47" s="24"/>
      <c r="F47" s="24"/>
      <c r="G47" s="24"/>
      <c r="H47" s="24"/>
      <c r="I47" s="24"/>
      <c r="J47" s="24"/>
      <c r="K47" s="130"/>
      <c r="L47" s="130"/>
      <c r="M47" s="24"/>
      <c r="N47" s="24"/>
      <c r="O47" s="24"/>
      <c r="P47" s="24"/>
      <c r="Q47" s="24"/>
      <c r="R47" s="24"/>
      <c r="S47" s="24"/>
      <c r="T47" s="24"/>
      <c r="U47" s="24"/>
      <c r="V47" s="130"/>
      <c r="W47" s="130"/>
      <c r="X47" s="24"/>
      <c r="Y47" s="24"/>
      <c r="Z47" s="24"/>
      <c r="AA47" s="24"/>
      <c r="AB47" s="24"/>
      <c r="AC47" s="24"/>
      <c r="AD47" s="24"/>
      <c r="AE47" s="24"/>
      <c r="AF47" s="24"/>
      <c r="AG47" s="130"/>
      <c r="AH47" s="130"/>
      <c r="AI47" s="24"/>
      <c r="AJ47" s="24"/>
      <c r="AK47" s="24"/>
      <c r="AL47" s="24"/>
      <c r="AM47" s="24"/>
      <c r="AN47" s="24"/>
      <c r="AO47" s="24"/>
      <c r="AP47" s="24"/>
      <c r="AQ47" s="24"/>
      <c r="AR47" s="130"/>
      <c r="AS47" s="130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3"/>
      <c r="BQ47" s="23"/>
      <c r="BR47" s="23"/>
      <c r="BS47" s="23"/>
    </row>
    <row r="48" spans="1:82" x14ac:dyDescent="0.2">
      <c r="A48" s="23"/>
      <c r="B48" s="25" t="s">
        <v>140</v>
      </c>
      <c r="C48" s="24"/>
      <c r="D48" s="24"/>
      <c r="E48" s="24"/>
      <c r="F48" s="24"/>
      <c r="G48" s="24"/>
      <c r="H48" s="24"/>
      <c r="I48" s="24"/>
      <c r="J48" s="24"/>
      <c r="K48" s="130"/>
      <c r="L48" s="130"/>
      <c r="M48" s="24"/>
      <c r="N48" s="24"/>
      <c r="O48" s="24"/>
      <c r="P48" s="24"/>
      <c r="Q48" s="24"/>
      <c r="R48" s="24"/>
      <c r="S48" s="24"/>
      <c r="T48" s="24"/>
      <c r="U48" s="24"/>
      <c r="V48" s="130"/>
      <c r="W48" s="130"/>
      <c r="X48" s="24"/>
      <c r="Y48" s="24"/>
      <c r="Z48" s="24"/>
      <c r="AA48" s="24"/>
      <c r="AB48" s="24"/>
      <c r="AC48" s="24"/>
      <c r="AD48" s="24"/>
      <c r="AE48" s="24"/>
      <c r="AF48" s="24"/>
      <c r="AG48" s="130"/>
      <c r="AH48" s="130"/>
      <c r="AI48" s="24"/>
      <c r="AJ48" s="24"/>
      <c r="AK48" s="24"/>
      <c r="AL48" s="24"/>
      <c r="AM48" s="24"/>
      <c r="AN48" s="24"/>
      <c r="AO48" s="24"/>
      <c r="AP48" s="24"/>
      <c r="AQ48" s="24"/>
      <c r="AR48" s="130"/>
      <c r="AS48" s="130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3"/>
      <c r="BQ48" s="23"/>
      <c r="BR48" s="23"/>
      <c r="BS48" s="23"/>
    </row>
    <row r="49" spans="1:72" x14ac:dyDescent="0.2">
      <c r="A49" s="23"/>
      <c r="B49" s="26" t="s">
        <v>141</v>
      </c>
      <c r="C49" s="26"/>
      <c r="D49" s="26"/>
      <c r="E49" s="26"/>
      <c r="F49" s="26"/>
      <c r="G49" s="24"/>
      <c r="H49" s="24"/>
      <c r="I49" s="24"/>
      <c r="J49" s="24"/>
      <c r="K49" s="130"/>
      <c r="L49" s="130"/>
      <c r="M49" s="26"/>
      <c r="N49" s="24"/>
      <c r="O49" s="24"/>
      <c r="P49" s="24"/>
      <c r="Q49" s="24"/>
      <c r="R49" s="24"/>
      <c r="S49" s="24"/>
      <c r="T49" s="24"/>
      <c r="U49" s="24"/>
      <c r="V49" s="130"/>
      <c r="W49" s="130"/>
      <c r="X49" s="26"/>
      <c r="Y49" s="24"/>
      <c r="Z49" s="24"/>
      <c r="AA49" s="24"/>
      <c r="AB49" s="24"/>
      <c r="AC49" s="24"/>
      <c r="AD49" s="24"/>
      <c r="AE49" s="24"/>
      <c r="AF49" s="24"/>
      <c r="AG49" s="130"/>
      <c r="AH49" s="130"/>
      <c r="AI49" s="26"/>
      <c r="AJ49" s="24"/>
      <c r="AK49" s="24"/>
      <c r="AL49" s="24"/>
      <c r="AM49" s="24"/>
      <c r="AN49" s="24"/>
      <c r="AO49" s="24"/>
      <c r="AP49" s="24"/>
      <c r="AQ49" s="24"/>
      <c r="AR49" s="130"/>
      <c r="AS49" s="130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3"/>
      <c r="BQ49" s="23"/>
      <c r="BR49" s="23"/>
      <c r="BS49" s="23"/>
    </row>
    <row r="50" spans="1:72" x14ac:dyDescent="0.2">
      <c r="A50" s="23"/>
      <c r="B50" s="25" t="s">
        <v>35</v>
      </c>
      <c r="C50" s="24"/>
      <c r="D50" s="24"/>
      <c r="E50" s="24"/>
      <c r="F50" s="24"/>
      <c r="G50" s="24"/>
      <c r="H50" s="24"/>
      <c r="I50" s="24"/>
      <c r="J50" s="24"/>
      <c r="K50" s="130"/>
      <c r="L50" s="130"/>
      <c r="M50" s="24"/>
      <c r="N50" s="24"/>
      <c r="O50" s="24"/>
      <c r="P50" s="24"/>
      <c r="Q50" s="24"/>
      <c r="R50" s="24"/>
      <c r="S50" s="24"/>
      <c r="T50" s="24"/>
      <c r="U50" s="24"/>
      <c r="V50" s="130"/>
      <c r="W50" s="130"/>
      <c r="X50" s="24"/>
      <c r="Y50" s="24"/>
      <c r="Z50" s="24"/>
      <c r="AA50" s="24"/>
      <c r="AB50" s="24"/>
      <c r="AC50" s="24"/>
      <c r="AD50" s="24"/>
      <c r="AE50" s="24"/>
      <c r="AF50" s="24"/>
      <c r="AG50" s="130"/>
      <c r="AH50" s="130"/>
      <c r="AI50" s="24"/>
      <c r="AJ50" s="24"/>
      <c r="AK50" s="24"/>
      <c r="AL50" s="24"/>
      <c r="AM50" s="24"/>
      <c r="AN50" s="24"/>
      <c r="AO50" s="24"/>
      <c r="AP50" s="24"/>
      <c r="AQ50" s="24"/>
      <c r="AR50" s="130"/>
      <c r="AS50" s="130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3"/>
      <c r="BQ50" s="23"/>
      <c r="BR50" s="23"/>
      <c r="BS50" s="23"/>
    </row>
    <row r="51" spans="1:72" x14ac:dyDescent="0.2">
      <c r="A51" s="23"/>
      <c r="B51" s="25" t="s">
        <v>142</v>
      </c>
      <c r="C51" s="24"/>
      <c r="D51" s="24"/>
      <c r="E51" s="24"/>
      <c r="F51" s="24"/>
      <c r="G51" s="24"/>
      <c r="H51" s="24"/>
      <c r="I51" s="24"/>
      <c r="J51" s="24"/>
      <c r="K51" s="130"/>
      <c r="L51" s="130"/>
      <c r="M51" s="24"/>
      <c r="N51" s="24"/>
      <c r="O51" s="24"/>
      <c r="P51" s="24"/>
      <c r="Q51" s="24"/>
      <c r="R51" s="24"/>
      <c r="S51" s="24"/>
      <c r="T51" s="24"/>
      <c r="U51" s="24"/>
      <c r="V51" s="130"/>
      <c r="W51" s="130"/>
      <c r="X51" s="24"/>
      <c r="Y51" s="24"/>
      <c r="Z51" s="24"/>
      <c r="AA51" s="24"/>
      <c r="AB51" s="24"/>
      <c r="AC51" s="24"/>
      <c r="AD51" s="24"/>
      <c r="AE51" s="24"/>
      <c r="AF51" s="24"/>
      <c r="AG51" s="130"/>
      <c r="AH51" s="130"/>
      <c r="AI51" s="24"/>
      <c r="AJ51" s="24"/>
      <c r="AK51" s="24"/>
      <c r="AL51" s="24"/>
      <c r="AM51" s="24"/>
      <c r="AN51" s="24"/>
      <c r="AO51" s="24"/>
      <c r="AP51" s="24"/>
      <c r="AQ51" s="24"/>
      <c r="AR51" s="130"/>
      <c r="AS51" s="130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3"/>
      <c r="BQ51" s="23"/>
      <c r="BR51" s="23"/>
      <c r="BS51" s="23"/>
    </row>
    <row r="52" spans="1:72" ht="12.75" customHeight="1" x14ac:dyDescent="0.2">
      <c r="B52" s="118" t="s">
        <v>204</v>
      </c>
    </row>
    <row r="53" spans="1:72" x14ac:dyDescent="0.2">
      <c r="A53" s="23"/>
      <c r="B53" s="363" t="s">
        <v>161</v>
      </c>
      <c r="C53" s="363"/>
      <c r="D53" s="363"/>
      <c r="E53" s="363"/>
      <c r="F53" s="363"/>
      <c r="G53" s="363"/>
      <c r="H53" s="363"/>
      <c r="I53" s="363"/>
      <c r="J53" s="363"/>
      <c r="K53" s="363"/>
      <c r="L53" s="363"/>
      <c r="M53" s="363"/>
      <c r="N53" s="363"/>
      <c r="O53" s="363"/>
      <c r="P53" s="363"/>
      <c r="Q53" s="363"/>
      <c r="R53" s="363"/>
      <c r="S53" s="363"/>
      <c r="T53" s="363"/>
      <c r="U53" s="363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3"/>
      <c r="AH53" s="363"/>
      <c r="AI53" s="363"/>
      <c r="AJ53" s="363"/>
      <c r="AK53" s="363"/>
      <c r="AL53" s="363"/>
      <c r="AM53" s="363"/>
      <c r="AN53" s="363"/>
      <c r="AO53" s="363"/>
      <c r="AP53" s="363"/>
      <c r="AQ53" s="363"/>
      <c r="AR53" s="363"/>
      <c r="AS53" s="363"/>
      <c r="AT53" s="363"/>
      <c r="AU53" s="363"/>
      <c r="AV53" s="363"/>
      <c r="AW53" s="363"/>
      <c r="AX53" s="363"/>
      <c r="AY53" s="363"/>
      <c r="AZ53" s="363"/>
      <c r="BA53" s="363"/>
      <c r="BB53" s="363"/>
      <c r="BC53" s="363"/>
      <c r="BD53" s="363"/>
      <c r="BE53" s="363"/>
      <c r="BF53" s="363"/>
      <c r="BG53" s="363"/>
      <c r="BH53" s="363"/>
      <c r="BI53" s="363"/>
      <c r="BJ53" s="363"/>
      <c r="BK53" s="363"/>
      <c r="BL53" s="363"/>
      <c r="BM53" s="363"/>
      <c r="BN53" s="363"/>
      <c r="BO53" s="363"/>
      <c r="BP53" s="363"/>
      <c r="BQ53" s="363"/>
      <c r="BR53" s="363"/>
      <c r="BS53" s="363"/>
      <c r="BT53" s="363"/>
    </row>
    <row r="54" spans="1:72" x14ac:dyDescent="0.2">
      <c r="B54" s="117"/>
    </row>
  </sheetData>
  <mergeCells count="58">
    <mergeCell ref="BO11:BP11"/>
    <mergeCell ref="BQ11:BR11"/>
    <mergeCell ref="BE11:BF11"/>
    <mergeCell ref="BG11:BH11"/>
    <mergeCell ref="BI11:BJ11"/>
    <mergeCell ref="BK11:BL11"/>
    <mergeCell ref="BM11:BN11"/>
    <mergeCell ref="AU11:AV11"/>
    <mergeCell ref="AW11:AX11"/>
    <mergeCell ref="AY11:AZ11"/>
    <mergeCell ref="BA11:BB11"/>
    <mergeCell ref="BC11:BD11"/>
    <mergeCell ref="AU9:BT9"/>
    <mergeCell ref="AU10:AX10"/>
    <mergeCell ref="AY10:BB10"/>
    <mergeCell ref="BC10:BF10"/>
    <mergeCell ref="BG10:BJ10"/>
    <mergeCell ref="BK10:BN10"/>
    <mergeCell ref="BO10:BR10"/>
    <mergeCell ref="BS10:BT10"/>
    <mergeCell ref="B6:BT6"/>
    <mergeCell ref="B7:BT7"/>
    <mergeCell ref="B8:BT8"/>
    <mergeCell ref="B9:B12"/>
    <mergeCell ref="G11:H12"/>
    <mergeCell ref="R11:S12"/>
    <mergeCell ref="N10:Q10"/>
    <mergeCell ref="Y10:AB10"/>
    <mergeCell ref="AR10:AR12"/>
    <mergeCell ref="AS10:AS12"/>
    <mergeCell ref="AG10:AG12"/>
    <mergeCell ref="AH10:AH12"/>
    <mergeCell ref="W9:W12"/>
    <mergeCell ref="AC11:AD12"/>
    <mergeCell ref="AJ10:AM10"/>
    <mergeCell ref="AQ10:AQ12"/>
    <mergeCell ref="B53:BT53"/>
    <mergeCell ref="Y11:Z11"/>
    <mergeCell ref="AA11:AB11"/>
    <mergeCell ref="C10:F10"/>
    <mergeCell ref="C11:D11"/>
    <mergeCell ref="E11:F11"/>
    <mergeCell ref="N11:O11"/>
    <mergeCell ref="P11:Q11"/>
    <mergeCell ref="I9:I12"/>
    <mergeCell ref="J9:J12"/>
    <mergeCell ref="T9:T12"/>
    <mergeCell ref="U9:U12"/>
    <mergeCell ref="V9:V12"/>
    <mergeCell ref="L9:L12"/>
    <mergeCell ref="K9:K12"/>
    <mergeCell ref="AE10:AE12"/>
    <mergeCell ref="AF10:AF12"/>
    <mergeCell ref="AJ11:AK11"/>
    <mergeCell ref="AL11:AM11"/>
    <mergeCell ref="AN11:AO12"/>
    <mergeCell ref="Y9:AS9"/>
    <mergeCell ref="AP10:AP12"/>
  </mergeCells>
  <pageMargins left="0.7" right="0.7" top="0.75" bottom="0.75" header="0.3" footer="0.3"/>
  <pageSetup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10</vt:i4>
      </vt:variant>
    </vt:vector>
  </HeadingPairs>
  <TitlesOfParts>
    <vt:vector size="33" baseType="lpstr">
      <vt:lpstr>Contenido</vt:lpstr>
      <vt:lpstr>Cuadro 1</vt:lpstr>
      <vt:lpstr>Cuadro 2</vt:lpstr>
      <vt:lpstr>Cuadro 3</vt:lpstr>
      <vt:lpstr>Cuadro 4A</vt:lpstr>
      <vt:lpstr>Cuadro 4B</vt:lpstr>
      <vt:lpstr>Cuadro 5</vt:lpstr>
      <vt:lpstr>Cuadro 6</vt:lpstr>
      <vt:lpstr>Cuadro 7</vt:lpstr>
      <vt:lpstr>Cuadro 8</vt:lpstr>
      <vt:lpstr>Cuadro 9</vt:lpstr>
      <vt:lpstr>Cuadro 10</vt:lpstr>
      <vt:lpstr>Cuadro 11 </vt:lpstr>
      <vt:lpstr>Cuadro 12</vt:lpstr>
      <vt:lpstr>Cuadro 13</vt:lpstr>
      <vt:lpstr>Cuadro 14</vt:lpstr>
      <vt:lpstr>Cuadro 15</vt:lpstr>
      <vt:lpstr>Cuadro 16A</vt:lpstr>
      <vt:lpstr>Cuadro 16B</vt:lpstr>
      <vt:lpstr>Cuadro 16C</vt:lpstr>
      <vt:lpstr>Cuadro 16D</vt:lpstr>
      <vt:lpstr>Cuadro 16E</vt:lpstr>
      <vt:lpstr>Cuadro 16F</vt:lpstr>
      <vt:lpstr>'Cuadro 10'!Área_de_impresión</vt:lpstr>
      <vt:lpstr>'Cuadro 11 '!Área_de_impresión</vt:lpstr>
      <vt:lpstr>'Cuadro 12'!Área_de_impresión</vt:lpstr>
      <vt:lpstr>'Cuadro 13'!Área_de_impresión</vt:lpstr>
      <vt:lpstr>'Cuadro 14'!Área_de_impresión</vt:lpstr>
      <vt:lpstr>'Cuadro 2'!Área_de_impresión</vt:lpstr>
      <vt:lpstr>'Cuadro 3'!Área_de_impresión</vt:lpstr>
      <vt:lpstr>'Cuadro 6'!Área_de_impresión</vt:lpstr>
      <vt:lpstr>'Cuadro 7'!Área_de_impresión</vt:lpstr>
      <vt:lpstr>'Cuadro 9'!Área_de_impresión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coneval010</dc:creator>
  <cp:lastModifiedBy>Karina  Barrios Sánchez</cp:lastModifiedBy>
  <cp:lastPrinted>2013-07-19T02:05:51Z</cp:lastPrinted>
  <dcterms:created xsi:type="dcterms:W3CDTF">2011-07-19T09:51:34Z</dcterms:created>
  <dcterms:modified xsi:type="dcterms:W3CDTF">2013-07-24T22:32:58Z</dcterms:modified>
</cp:coreProperties>
</file>